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9E6C4C17-89BE-4FB6-8A68-9B83A64B522E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N43" i="17" s="1"/>
  <c r="M43" i="17"/>
  <c r="L32" i="17"/>
  <c r="L31" i="17"/>
  <c r="M31" i="17"/>
  <c r="N31" i="17"/>
  <c r="L20" i="17"/>
  <c r="L19" i="17"/>
  <c r="M19" i="17"/>
  <c r="N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C31" i="16"/>
  <c r="AA20" i="16"/>
  <c r="AA19" i="16"/>
  <c r="AC19" i="16" s="1"/>
  <c r="AB19" i="16"/>
  <c r="L44" i="16"/>
  <c r="L43" i="16"/>
  <c r="M43" i="16"/>
  <c r="N43" i="16"/>
  <c r="L32" i="16"/>
  <c r="L31" i="16"/>
  <c r="M31" i="16"/>
  <c r="N31" i="16"/>
  <c r="L20" i="16"/>
  <c r="L19" i="16"/>
  <c r="M19" i="16"/>
  <c r="N19" i="16" s="1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 s="1"/>
  <c r="AA32" i="15"/>
  <c r="AA31" i="15"/>
  <c r="AB31" i="15"/>
  <c r="AC31" i="15"/>
  <c r="AA20" i="15"/>
  <c r="AA19" i="15"/>
  <c r="AC19" i="15" s="1"/>
  <c r="AB19" i="15"/>
  <c r="L44" i="15"/>
  <c r="L43" i="15"/>
  <c r="M43" i="15"/>
  <c r="N43" i="15"/>
  <c r="L32" i="15"/>
  <c r="L31" i="15"/>
  <c r="N31" i="15" s="1"/>
  <c r="M31" i="15"/>
  <c r="L20" i="15"/>
  <c r="L19" i="15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C43" i="14" s="1"/>
  <c r="AB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C31" i="11" s="1"/>
  <c r="AB31" i="11"/>
  <c r="AA20" i="11"/>
  <c r="AA19" i="11"/>
  <c r="AC19" i="11" s="1"/>
  <c r="AB19" i="11"/>
  <c r="L44" i="11"/>
  <c r="L43" i="11"/>
  <c r="M43" i="11"/>
  <c r="N43" i="11"/>
  <c r="L32" i="11"/>
  <c r="L31" i="11"/>
  <c r="N31" i="11" s="1"/>
  <c r="M31" i="11"/>
  <c r="L20" i="11"/>
  <c r="L19" i="11"/>
  <c r="M19" i="11"/>
  <c r="N19" i="11" s="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C31" i="10" s="1"/>
  <c r="AB31" i="10"/>
  <c r="AA20" i="10"/>
  <c r="AA19" i="10"/>
  <c r="AB19" i="10"/>
  <c r="AC19" i="10"/>
  <c r="L44" i="10"/>
  <c r="L43" i="10"/>
  <c r="M43" i="10"/>
  <c r="N43" i="10"/>
  <c r="L32" i="10"/>
  <c r="L31" i="10"/>
  <c r="N31" i="10" s="1"/>
  <c r="M31" i="10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L44" i="6"/>
  <c r="L43" i="6"/>
  <c r="N43" i="6" s="1"/>
  <c r="M43" i="6"/>
  <c r="L32" i="6"/>
  <c r="L31" i="6"/>
  <c r="N31" i="6" s="1"/>
  <c r="M31" i="6"/>
  <c r="L20" i="6"/>
  <c r="L19" i="6"/>
  <c r="M19" i="6"/>
  <c r="N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N31" i="12" s="1"/>
  <c r="M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 s="1"/>
  <c r="AA20" i="9"/>
  <c r="AA19" i="9"/>
  <c r="AC19" i="9" s="1"/>
  <c r="AB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 s="1"/>
  <c r="AA20" i="8"/>
  <c r="AA19" i="8"/>
  <c r="AB19" i="8"/>
  <c r="AC19" i="8"/>
  <c r="L44" i="8"/>
  <c r="L43" i="8"/>
  <c r="M43" i="8"/>
  <c r="N43" i="8" s="1"/>
  <c r="L32" i="8"/>
  <c r="L31" i="8"/>
  <c r="M31" i="8"/>
  <c r="N31" i="8"/>
  <c r="L20" i="8"/>
  <c r="L19" i="8"/>
  <c r="N19" i="8" s="1"/>
  <c r="M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C31" i="7"/>
  <c r="AA20" i="7"/>
  <c r="AA19" i="7"/>
  <c r="AB19" i="7"/>
  <c r="AC19" i="7" s="1"/>
  <c r="L44" i="7"/>
  <c r="L43" i="7"/>
  <c r="M43" i="7"/>
  <c r="N43" i="7"/>
  <c r="L32" i="7"/>
  <c r="L31" i="7"/>
  <c r="M31" i="7"/>
  <c r="N31" i="7"/>
  <c r="L20" i="7"/>
  <c r="L19" i="7"/>
  <c r="N19" i="7" s="1"/>
  <c r="M19" i="7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AC19" i="6" l="1"/>
  <c r="L39" i="7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C30" i="17" l="1"/>
  <c r="AP41" i="17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R27" i="16" l="1"/>
  <c r="AQ30" i="1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0" i="9" l="1"/>
  <c r="AR16" i="10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<sst xmlns="http://schemas.openxmlformats.org/spreadsheetml/2006/main" count="3300" uniqueCount="40">
  <si>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</si>
  <si>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</si>
  <si>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</si>
  <si>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</si>
  <si>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</si>
  <si>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</si>
  <si>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</si>
  <si>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</si>
  <si>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</si>
  <si>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</si>
  <si>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</si>
  <si>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</si>
  <si>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</si>
  <si>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</si>
  <si>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</si>
  <si>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</si>
  <si>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</si>
  <si>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</si>
  <si>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</si>
  <si>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</si>
  <si>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</si>
  <si>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</si>
  <si>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</si>
  <si>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</si>
  <si>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</si>
  <si>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</si>
  <si>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</si>
  <si>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</si>
  <si>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</si>
  <si>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</si>
  <si>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</si>
  <si>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</si>
  <si>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</si>
  <si>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</si>
  <si>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</si>
  <si>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</si>
  <si>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</si>
  <si>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</si>
  <si>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</si>
  <si>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2015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</si>
</sst>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</cellXfs>
  <cellStyles count="32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689803600790" xfId="29" xr:uid="{00000000-0005-0000-0000-00001D000000}"/>
    <cellStyle name="style1689803600806" xfId="31" xr:uid="{00000000-0005-0000-0000-00001E000000}"/>
    <cellStyle name="style1689803601181" xfId="30" xr:uid="{00000000-0005-0000-0000-00001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9492508.0000000019</v>
      </c>
      <c r="C15" s="2"/>
      <c r="D15" s="2">
        <v>5111760</v>
      </c>
      <c r="E15" s="2"/>
      <c r="F15" s="2">
        <v>2887799.9999999995</v>
      </c>
      <c r="G15" s="2"/>
      <c r="H15" s="2">
        <v>21927722.000000004</v>
      </c>
      <c r="I15" s="2"/>
      <c r="J15" s="2"/>
      <c r="K15" s="2"/>
      <c r="L15" s="1">
        <f>B15+D15+F15+H15+J15</f>
        <v>39419790</v>
      </c>
      <c r="M15" s="13">
        <f>C15+E15+G15+I15+K15</f>
        <v>0</v>
      </c>
      <c r="N15" s="14">
        <f>L15+M15</f>
        <v>39419790</v>
      </c>
      <c r="P15" s="3" t="s">
        <v>12</v>
      </c>
      <c r="Q15" s="2">
        <v>1804</v>
      </c>
      <c r="R15" s="2">
        <v>0</v>
      </c>
      <c r="S15" s="2">
        <v>818</v>
      </c>
      <c r="T15" s="2">
        <v>0</v>
      </c>
      <c r="U15" s="2">
        <v>617</v>
      </c>
      <c r="V15" s="2">
        <v>0</v>
      </c>
      <c r="W15" s="2">
        <v>6143</v>
      </c>
      <c r="X15" s="2">
        <v>0</v>
      </c>
      <c r="Y15" s="2">
        <v>0</v>
      </c>
      <c r="Z15" s="2">
        <v>0</v>
      </c>
      <c r="AA15" s="1">
        <f>Q15+S15+U15+W15+Y15</f>
        <v>9382</v>
      </c>
      <c r="AB15" s="13">
        <f>R15+T15+V15+X15+Z15</f>
        <v>0</v>
      </c>
      <c r="AC15" s="14">
        <f>AA15+AB15</f>
        <v>9382</v>
      </c>
      <c r="AE15" s="3" t="s">
        <v>12</v>
      </c>
      <c r="AF15" s="2">
        <f>IFERROR(B15/Q15, "N.A.")</f>
        <v>5261.9223946784932</v>
      </c>
      <c r="AG15" s="2" t="str">
        <f t="shared" ref="AG15:AP19" si="0">IFERROR(C15/R15, "N.A.")</f>
        <v>N.A.</v>
      </c>
      <c r="AH15" s="2">
        <f t="shared" si="0"/>
        <v>6249.0953545232278</v>
      </c>
      <c r="AI15" s="2" t="str">
        <f t="shared" si="0"/>
        <v>N.A.</v>
      </c>
      <c r="AJ15" s="2">
        <f t="shared" si="0"/>
        <v>4680.3889789303075</v>
      </c>
      <c r="AK15" s="2" t="str">
        <f t="shared" si="0"/>
        <v>N.A.</v>
      </c>
      <c r="AL15" s="2">
        <f t="shared" si="0"/>
        <v>3569.5461500895335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4201.6403751865273</v>
      </c>
      <c r="AQ15" s="13" t="str">
        <f t="shared" ref="AQ15" si="1">IFERROR(M15/AB15, "N.A.")</f>
        <v>N.A.</v>
      </c>
      <c r="AR15" s="14">
        <f t="shared" ref="AR15" si="2">IFERROR(N15/AC15, "N.A.")</f>
        <v>4201.6403751865273</v>
      </c>
    </row>
    <row r="16" spans="1:44" ht="15" customHeight="1" thickBot="1" x14ac:dyDescent="0.3">
      <c r="A16" s="3" t="s">
        <v>13</v>
      </c>
      <c r="B16" s="2">
        <v>8877239.9999999981</v>
      </c>
      <c r="C16" s="2">
        <v>1796970</v>
      </c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8877239.9999999981</v>
      </c>
      <c r="M16" s="13">
        <f t="shared" ref="M16:M18" si="4">C16+E16+G16+I16+K16</f>
        <v>1796970</v>
      </c>
      <c r="N16" s="14">
        <f t="shared" ref="N16:N18" si="5">L16+M16</f>
        <v>10674209.999999998</v>
      </c>
      <c r="P16" s="3" t="s">
        <v>13</v>
      </c>
      <c r="Q16" s="2">
        <v>2670</v>
      </c>
      <c r="R16" s="2">
        <v>783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2670</v>
      </c>
      <c r="AB16" s="13">
        <f t="shared" ref="AB16:AB18" si="7">R16+T16+V16+X16+Z16</f>
        <v>783</v>
      </c>
      <c r="AC16" s="14">
        <f t="shared" ref="AC16:AC18" si="8">AA16+AB16</f>
        <v>3453</v>
      </c>
      <c r="AE16" s="3" t="s">
        <v>13</v>
      </c>
      <c r="AF16" s="2">
        <f t="shared" ref="AF16:AF19" si="9">IFERROR(B16/Q16, "N.A.")</f>
        <v>3324.8089887640444</v>
      </c>
      <c r="AG16" s="2">
        <f t="shared" si="0"/>
        <v>2294.9808429118775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3324.8089887640444</v>
      </c>
      <c r="AQ16" s="13">
        <f t="shared" ref="AQ16:AQ18" si="11">IFERROR(M16/AB16, "N.A.")</f>
        <v>2294.9808429118775</v>
      </c>
      <c r="AR16" s="14">
        <f t="shared" ref="AR16:AR18" si="12">IFERROR(N16/AC16, "N.A.")</f>
        <v>3091.2858384013894</v>
      </c>
    </row>
    <row r="17" spans="1:44" ht="15" customHeight="1" thickBot="1" x14ac:dyDescent="0.3">
      <c r="A17" s="3" t="s">
        <v>14</v>
      </c>
      <c r="B17" s="2">
        <v>21880784.999999996</v>
      </c>
      <c r="C17" s="2">
        <v>142542195</v>
      </c>
      <c r="D17" s="2">
        <v>24588518.999999996</v>
      </c>
      <c r="E17" s="2">
        <v>9649980</v>
      </c>
      <c r="F17" s="2"/>
      <c r="G17" s="2">
        <v>1785700</v>
      </c>
      <c r="H17" s="2"/>
      <c r="I17" s="2">
        <v>5991869.9999999991</v>
      </c>
      <c r="J17" s="2">
        <v>0</v>
      </c>
      <c r="K17" s="2"/>
      <c r="L17" s="1">
        <f t="shared" si="3"/>
        <v>46469303.999999993</v>
      </c>
      <c r="M17" s="13">
        <f t="shared" si="4"/>
        <v>159969745</v>
      </c>
      <c r="N17" s="14">
        <f t="shared" si="5"/>
        <v>206439049</v>
      </c>
      <c r="P17" s="3" t="s">
        <v>14</v>
      </c>
      <c r="Q17" s="2">
        <v>6284</v>
      </c>
      <c r="R17" s="2">
        <v>27145</v>
      </c>
      <c r="S17" s="2">
        <v>2729</v>
      </c>
      <c r="T17" s="2">
        <v>562</v>
      </c>
      <c r="U17" s="2">
        <v>0</v>
      </c>
      <c r="V17" s="2">
        <v>1459</v>
      </c>
      <c r="W17" s="2">
        <v>0</v>
      </c>
      <c r="X17" s="2">
        <v>1557</v>
      </c>
      <c r="Y17" s="2">
        <v>1248</v>
      </c>
      <c r="Z17" s="2">
        <v>0</v>
      </c>
      <c r="AA17" s="1">
        <f t="shared" si="6"/>
        <v>10261</v>
      </c>
      <c r="AB17" s="13">
        <f t="shared" si="7"/>
        <v>30723</v>
      </c>
      <c r="AC17" s="14">
        <f t="shared" si="8"/>
        <v>40984</v>
      </c>
      <c r="AE17" s="3" t="s">
        <v>14</v>
      </c>
      <c r="AF17" s="2">
        <f t="shared" si="9"/>
        <v>3481.9836091661355</v>
      </c>
      <c r="AG17" s="2">
        <f t="shared" si="0"/>
        <v>5251.1399889482409</v>
      </c>
      <c r="AH17" s="2">
        <f t="shared" si="0"/>
        <v>9010.0839135214355</v>
      </c>
      <c r="AI17" s="2">
        <f t="shared" si="0"/>
        <v>17170.782918149467</v>
      </c>
      <c r="AJ17" s="2" t="str">
        <f t="shared" si="0"/>
        <v>N.A.</v>
      </c>
      <c r="AK17" s="2">
        <f t="shared" si="0"/>
        <v>1223.9204934886909</v>
      </c>
      <c r="AL17" s="2" t="str">
        <f t="shared" si="0"/>
        <v>N.A.</v>
      </c>
      <c r="AM17" s="2">
        <f t="shared" si="0"/>
        <v>3848.342967244701</v>
      </c>
      <c r="AN17" s="2">
        <f t="shared" si="0"/>
        <v>0</v>
      </c>
      <c r="AO17" s="2" t="str">
        <f t="shared" si="0"/>
        <v>N.A.</v>
      </c>
      <c r="AP17" s="15">
        <f t="shared" si="10"/>
        <v>4528.7305330864428</v>
      </c>
      <c r="AQ17" s="13">
        <f t="shared" si="11"/>
        <v>5206.8399895843504</v>
      </c>
      <c r="AR17" s="14">
        <f t="shared" si="12"/>
        <v>5037.0644397813785</v>
      </c>
    </row>
    <row r="18" spans="1:44" ht="15" customHeight="1" thickBot="1" x14ac:dyDescent="0.3">
      <c r="A18" s="3" t="s">
        <v>15</v>
      </c>
      <c r="B18" s="2"/>
      <c r="C18" s="2"/>
      <c r="D18" s="2">
        <v>2053680</v>
      </c>
      <c r="E18" s="2"/>
      <c r="F18" s="2"/>
      <c r="G18" s="2">
        <v>1026840</v>
      </c>
      <c r="H18" s="2"/>
      <c r="I18" s="2"/>
      <c r="J18" s="2"/>
      <c r="K18" s="2"/>
      <c r="L18" s="1">
        <f t="shared" si="3"/>
        <v>2053680</v>
      </c>
      <c r="M18" s="13">
        <f t="shared" si="4"/>
        <v>1026840</v>
      </c>
      <c r="N18" s="14">
        <f t="shared" si="5"/>
        <v>3080520</v>
      </c>
      <c r="P18" s="3" t="s">
        <v>15</v>
      </c>
      <c r="Q18" s="2">
        <v>0</v>
      </c>
      <c r="R18" s="2">
        <v>0</v>
      </c>
      <c r="S18" s="2">
        <v>398</v>
      </c>
      <c r="T18" s="2">
        <v>0</v>
      </c>
      <c r="U18" s="2">
        <v>0</v>
      </c>
      <c r="V18" s="2">
        <v>199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398</v>
      </c>
      <c r="AB18" s="13">
        <f t="shared" si="7"/>
        <v>199</v>
      </c>
      <c r="AC18" s="17">
        <f t="shared" si="8"/>
        <v>597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>
        <f t="shared" si="0"/>
        <v>5160</v>
      </c>
      <c r="AI18" s="2" t="str">
        <f t="shared" si="0"/>
        <v>N.A.</v>
      </c>
      <c r="AJ18" s="2" t="str">
        <f t="shared" si="0"/>
        <v>N.A.</v>
      </c>
      <c r="AK18" s="2">
        <f t="shared" si="0"/>
        <v>5160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5160</v>
      </c>
      <c r="AQ18" s="13">
        <f t="shared" si="11"/>
        <v>5160</v>
      </c>
      <c r="AR18" s="14">
        <f t="shared" si="12"/>
        <v>5160</v>
      </c>
    </row>
    <row r="19" spans="1:44" ht="15" customHeight="1" thickBot="1" x14ac:dyDescent="0.3">
      <c r="A19" s="4" t="s">
        <v>16</v>
      </c>
      <c r="B19" s="2">
        <v>40250533</v>
      </c>
      <c r="C19" s="2">
        <v>144339165</v>
      </c>
      <c r="D19" s="2">
        <v>31753958.999999993</v>
      </c>
      <c r="E19" s="2">
        <v>9649980</v>
      </c>
      <c r="F19" s="2">
        <v>2887799.9999999995</v>
      </c>
      <c r="G19" s="2">
        <v>2812540</v>
      </c>
      <c r="H19" s="2">
        <v>21927722.000000004</v>
      </c>
      <c r="I19" s="2">
        <v>5991869.9999999991</v>
      </c>
      <c r="J19" s="2">
        <v>0</v>
      </c>
      <c r="K19" s="2"/>
      <c r="L19" s="1">
        <f t="shared" ref="L19" si="13">B19+D19+F19+H19+J19</f>
        <v>96820014</v>
      </c>
      <c r="M19" s="13">
        <f t="shared" ref="M19" si="14">C19+E19+G19+I19+K19</f>
        <v>162793555</v>
      </c>
      <c r="N19" s="17">
        <f t="shared" ref="N19" si="15">L19+M19</f>
        <v>259613569</v>
      </c>
      <c r="P19" s="4" t="s">
        <v>16</v>
      </c>
      <c r="Q19" s="2">
        <v>10758</v>
      </c>
      <c r="R19" s="2">
        <v>27928</v>
      </c>
      <c r="S19" s="2">
        <v>3945</v>
      </c>
      <c r="T19" s="2">
        <v>562</v>
      </c>
      <c r="U19" s="2">
        <v>617</v>
      </c>
      <c r="V19" s="2">
        <v>1658</v>
      </c>
      <c r="W19" s="2">
        <v>6143</v>
      </c>
      <c r="X19" s="2">
        <v>1557</v>
      </c>
      <c r="Y19" s="2">
        <v>1248</v>
      </c>
      <c r="Z19" s="2">
        <v>0</v>
      </c>
      <c r="AA19" s="1">
        <f t="shared" ref="AA19" si="16">Q19+S19+U19+W19+Y19</f>
        <v>22711</v>
      </c>
      <c r="AB19" s="13">
        <f t="shared" ref="AB19" si="17">R19+T19+V19+X19+Z19</f>
        <v>31705</v>
      </c>
      <c r="AC19" s="14">
        <f t="shared" ref="AC19" si="18">AA19+AB19</f>
        <v>54416</v>
      </c>
      <c r="AE19" s="4" t="s">
        <v>16</v>
      </c>
      <c r="AF19" s="2">
        <f t="shared" si="9"/>
        <v>3741.4512920617217</v>
      </c>
      <c r="AG19" s="2">
        <f t="shared" si="0"/>
        <v>5168.259989974219</v>
      </c>
      <c r="AH19" s="2">
        <f t="shared" si="0"/>
        <v>8049.1657794676785</v>
      </c>
      <c r="AI19" s="2">
        <f t="shared" si="0"/>
        <v>17170.782918149467</v>
      </c>
      <c r="AJ19" s="2">
        <f t="shared" si="0"/>
        <v>4680.3889789303075</v>
      </c>
      <c r="AK19" s="2">
        <f t="shared" si="0"/>
        <v>1696.3449939686368</v>
      </c>
      <c r="AL19" s="2">
        <f t="shared" si="0"/>
        <v>3569.5461500895335</v>
      </c>
      <c r="AM19" s="2">
        <f t="shared" si="0"/>
        <v>3848.342967244701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4263.1330192417772</v>
      </c>
      <c r="AQ19" s="13">
        <f t="shared" ref="AQ19" si="20">IFERROR(M19/AB19, "N.A.")</f>
        <v>5134.63349629396</v>
      </c>
      <c r="AR19" s="14">
        <f t="shared" ref="AR19" si="21">IFERROR(N19/AC19, "N.A.")</f>
        <v>4770.9050463099093</v>
      </c>
    </row>
    <row r="20" spans="1:44" ht="15" customHeight="1" thickBot="1" x14ac:dyDescent="0.3">
      <c r="A20" s="5" t="s">
        <v>0</v>
      </c>
      <c r="B20" s="24">
        <f>B19+C19</f>
        <v>184589698</v>
      </c>
      <c r="C20" s="26"/>
      <c r="D20" s="24">
        <f>D19+E19</f>
        <v>41403938.999999993</v>
      </c>
      <c r="E20" s="26"/>
      <c r="F20" s="24">
        <f>F19+G19</f>
        <v>5700340</v>
      </c>
      <c r="G20" s="26"/>
      <c r="H20" s="24">
        <f>H19+I19</f>
        <v>27919592.000000004</v>
      </c>
      <c r="I20" s="26"/>
      <c r="J20" s="24">
        <f>J19+K19</f>
        <v>0</v>
      </c>
      <c r="K20" s="26"/>
      <c r="L20" s="24">
        <f>L19+M19</f>
        <v>259613569</v>
      </c>
      <c r="M20" s="25"/>
      <c r="N20" s="18">
        <f>B20+D20+F20+H20+J20</f>
        <v>259613569</v>
      </c>
      <c r="P20" s="5" t="s">
        <v>0</v>
      </c>
      <c r="Q20" s="24">
        <f>Q19+R19</f>
        <v>38686</v>
      </c>
      <c r="R20" s="26"/>
      <c r="S20" s="24">
        <f>S19+T19</f>
        <v>4507</v>
      </c>
      <c r="T20" s="26"/>
      <c r="U20" s="24">
        <f>U19+V19</f>
        <v>2275</v>
      </c>
      <c r="V20" s="26"/>
      <c r="W20" s="24">
        <f>W19+X19</f>
        <v>7700</v>
      </c>
      <c r="X20" s="26"/>
      <c r="Y20" s="24">
        <f>Y19+Z19</f>
        <v>1248</v>
      </c>
      <c r="Z20" s="26"/>
      <c r="AA20" s="24">
        <f>AA19+AB19</f>
        <v>54416</v>
      </c>
      <c r="AB20" s="26"/>
      <c r="AC20" s="19">
        <f>Q20+S20+U20+W20+Y20</f>
        <v>54416</v>
      </c>
      <c r="AE20" s="5" t="s">
        <v>0</v>
      </c>
      <c r="AF20" s="27">
        <f>IFERROR(B20/Q20,"N.A.")</f>
        <v>4771.4857571214388</v>
      </c>
      <c r="AG20" s="28"/>
      <c r="AH20" s="27">
        <f>IFERROR(D20/S20,"N.A.")</f>
        <v>9186.5850898602166</v>
      </c>
      <c r="AI20" s="28"/>
      <c r="AJ20" s="27">
        <f>IFERROR(F20/U20,"N.A.")</f>
        <v>2505.6439560439562</v>
      </c>
      <c r="AK20" s="28"/>
      <c r="AL20" s="27">
        <f>IFERROR(H20/W20,"N.A.")</f>
        <v>3625.9210389610394</v>
      </c>
      <c r="AM20" s="28"/>
      <c r="AN20" s="27">
        <f>IFERROR(J20/Y20,"N.A.")</f>
        <v>0</v>
      </c>
      <c r="AO20" s="28"/>
      <c r="AP20" s="27">
        <f>IFERROR(L20/AA20,"N.A.")</f>
        <v>4770.9050463099093</v>
      </c>
      <c r="AQ20" s="28"/>
      <c r="AR20" s="16">
        <f>IFERROR(N20/AC20, "N.A.")</f>
        <v>4770.9050463099093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6767770</v>
      </c>
      <c r="C27" s="2"/>
      <c r="D27" s="2">
        <v>5111760</v>
      </c>
      <c r="E27" s="2"/>
      <c r="F27" s="2">
        <v>2087999.9999999998</v>
      </c>
      <c r="G27" s="2"/>
      <c r="H27" s="2">
        <v>12983059.999999998</v>
      </c>
      <c r="I27" s="2"/>
      <c r="J27" s="2"/>
      <c r="K27" s="2"/>
      <c r="L27" s="1">
        <f>B27+D27+F27+H27+J27</f>
        <v>26950590</v>
      </c>
      <c r="M27" s="13">
        <f>C27+E27+G27+I27+K27</f>
        <v>0</v>
      </c>
      <c r="N27" s="14">
        <f>L27+M27</f>
        <v>26950590</v>
      </c>
      <c r="P27" s="3" t="s">
        <v>12</v>
      </c>
      <c r="Q27" s="2">
        <v>1096</v>
      </c>
      <c r="R27" s="2">
        <v>0</v>
      </c>
      <c r="S27" s="2">
        <v>818</v>
      </c>
      <c r="T27" s="2">
        <v>0</v>
      </c>
      <c r="U27" s="2">
        <v>431</v>
      </c>
      <c r="V27" s="2">
        <v>0</v>
      </c>
      <c r="W27" s="2">
        <v>3811</v>
      </c>
      <c r="X27" s="2">
        <v>0</v>
      </c>
      <c r="Y27" s="2">
        <v>0</v>
      </c>
      <c r="Z27" s="2">
        <v>0</v>
      </c>
      <c r="AA27" s="1">
        <f>Q27+S27+U27+W27+Y27</f>
        <v>6156</v>
      </c>
      <c r="AB27" s="13">
        <f>R27+T27+V27+X27+Z27</f>
        <v>0</v>
      </c>
      <c r="AC27" s="14">
        <f>AA27+AB27</f>
        <v>6156</v>
      </c>
      <c r="AE27" s="3" t="s">
        <v>12</v>
      </c>
      <c r="AF27" s="2">
        <f>IFERROR(B27/Q27, "N.A.")</f>
        <v>6174.9726277372265</v>
      </c>
      <c r="AG27" s="2" t="str">
        <f t="shared" ref="AG27:AG31" si="22">IFERROR(C27/R27, "N.A.")</f>
        <v>N.A.</v>
      </c>
      <c r="AH27" s="2">
        <f t="shared" ref="AH27:AH31" si="23">IFERROR(D27/S27, "N.A.")</f>
        <v>6249.0953545232278</v>
      </c>
      <c r="AI27" s="2" t="str">
        <f t="shared" ref="AI27:AI31" si="24">IFERROR(E27/T27, "N.A.")</f>
        <v>N.A.</v>
      </c>
      <c r="AJ27" s="2">
        <f t="shared" ref="AJ27:AJ31" si="25">IFERROR(F27/U27, "N.A.")</f>
        <v>4844.5475638051039</v>
      </c>
      <c r="AK27" s="2" t="str">
        <f t="shared" ref="AK27:AK31" si="26">IFERROR(G27/V27, "N.A.")</f>
        <v>N.A.</v>
      </c>
      <c r="AL27" s="2">
        <f t="shared" ref="AL27:AL31" si="27">IFERROR(H27/W27, "N.A.")</f>
        <v>3406.7331409078979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4377.9385964912281</v>
      </c>
      <c r="AQ27" s="13" t="str">
        <f t="shared" ref="AQ27:AQ30" si="32">IFERROR(M27/AB27, "N.A.")</f>
        <v>N.A.</v>
      </c>
      <c r="AR27" s="14">
        <f t="shared" ref="AR27:AR30" si="33">IFERROR(N27/AC27, "N.A.")</f>
        <v>4377.9385964912281</v>
      </c>
    </row>
    <row r="28" spans="1:44" ht="15" customHeight="1" thickBot="1" x14ac:dyDescent="0.3">
      <c r="A28" s="3" t="s">
        <v>13</v>
      </c>
      <c r="B28" s="2">
        <v>2534199.9999999995</v>
      </c>
      <c r="C28" s="2">
        <v>0</v>
      </c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2534199.9999999995</v>
      </c>
      <c r="M28" s="13">
        <f t="shared" ref="M28:M30" si="35">C28+E28+G28+I28+K28</f>
        <v>0</v>
      </c>
      <c r="N28" s="14">
        <f t="shared" ref="N28:N30" si="36">L28+M28</f>
        <v>2534199.9999999995</v>
      </c>
      <c r="P28" s="3" t="s">
        <v>13</v>
      </c>
      <c r="Q28" s="2">
        <v>607</v>
      </c>
      <c r="R28" s="2">
        <v>385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607</v>
      </c>
      <c r="AB28" s="13">
        <f t="shared" ref="AB28:AB30" si="38">R28+T28+V28+X28+Z28</f>
        <v>385</v>
      </c>
      <c r="AC28" s="14">
        <f t="shared" ref="AC28:AC30" si="39">AA28+AB28</f>
        <v>992</v>
      </c>
      <c r="AE28" s="3" t="s">
        <v>13</v>
      </c>
      <c r="AF28" s="2">
        <f t="shared" ref="AF28:AF31" si="40">IFERROR(B28/Q28, "N.A.")</f>
        <v>4174.9588138385498</v>
      </c>
      <c r="AG28" s="2">
        <f t="shared" si="22"/>
        <v>0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4174.9588138385498</v>
      </c>
      <c r="AQ28" s="13">
        <f t="shared" si="32"/>
        <v>0</v>
      </c>
      <c r="AR28" s="14">
        <f t="shared" si="33"/>
        <v>2554.6370967741932</v>
      </c>
    </row>
    <row r="29" spans="1:44" ht="15" customHeight="1" thickBot="1" x14ac:dyDescent="0.3">
      <c r="A29" s="3" t="s">
        <v>14</v>
      </c>
      <c r="B29" s="2">
        <v>14090780</v>
      </c>
      <c r="C29" s="2">
        <v>87185058.99999997</v>
      </c>
      <c r="D29" s="2">
        <v>13595061</v>
      </c>
      <c r="E29" s="2">
        <v>9649980</v>
      </c>
      <c r="F29" s="2"/>
      <c r="G29" s="2">
        <v>1785699.9999999998</v>
      </c>
      <c r="H29" s="2"/>
      <c r="I29" s="2">
        <v>1898999.9999999998</v>
      </c>
      <c r="J29" s="2">
        <v>0</v>
      </c>
      <c r="K29" s="2"/>
      <c r="L29" s="1">
        <f t="shared" si="34"/>
        <v>27685841</v>
      </c>
      <c r="M29" s="13">
        <f t="shared" si="35"/>
        <v>100519738.99999997</v>
      </c>
      <c r="N29" s="14">
        <f t="shared" si="36"/>
        <v>128205579.99999997</v>
      </c>
      <c r="P29" s="3" t="s">
        <v>14</v>
      </c>
      <c r="Q29" s="2">
        <v>3861</v>
      </c>
      <c r="R29" s="2">
        <v>17971</v>
      </c>
      <c r="S29" s="2">
        <v>1303</v>
      </c>
      <c r="T29" s="2">
        <v>562</v>
      </c>
      <c r="U29" s="2">
        <v>0</v>
      </c>
      <c r="V29" s="2">
        <v>638</v>
      </c>
      <c r="W29" s="2">
        <v>0</v>
      </c>
      <c r="X29" s="2">
        <v>397</v>
      </c>
      <c r="Y29" s="2">
        <v>510</v>
      </c>
      <c r="Z29" s="2">
        <v>0</v>
      </c>
      <c r="AA29" s="1">
        <f t="shared" si="37"/>
        <v>5674</v>
      </c>
      <c r="AB29" s="13">
        <f t="shared" si="38"/>
        <v>19568</v>
      </c>
      <c r="AC29" s="14">
        <f t="shared" si="39"/>
        <v>25242</v>
      </c>
      <c r="AE29" s="3" t="s">
        <v>14</v>
      </c>
      <c r="AF29" s="2">
        <f t="shared" si="40"/>
        <v>3649.5156695156697</v>
      </c>
      <c r="AG29" s="2">
        <f t="shared" si="22"/>
        <v>4851.4305826053069</v>
      </c>
      <c r="AH29" s="2">
        <f t="shared" si="23"/>
        <v>10433.661550268611</v>
      </c>
      <c r="AI29" s="2">
        <f t="shared" si="24"/>
        <v>17170.782918149467</v>
      </c>
      <c r="AJ29" s="2" t="str">
        <f t="shared" si="25"/>
        <v>N.A.</v>
      </c>
      <c r="AK29" s="2">
        <f t="shared" si="26"/>
        <v>2798.9028213166139</v>
      </c>
      <c r="AL29" s="2" t="str">
        <f t="shared" si="27"/>
        <v>N.A.</v>
      </c>
      <c r="AM29" s="2">
        <f t="shared" si="28"/>
        <v>4783.3753148614605</v>
      </c>
      <c r="AN29" s="2">
        <f t="shared" si="29"/>
        <v>0</v>
      </c>
      <c r="AO29" s="2" t="str">
        <f t="shared" si="30"/>
        <v>N.A.</v>
      </c>
      <c r="AP29" s="15">
        <f t="shared" si="31"/>
        <v>4879.4221008107152</v>
      </c>
      <c r="AQ29" s="13">
        <f t="shared" si="32"/>
        <v>5136.944961161078</v>
      </c>
      <c r="AR29" s="14">
        <f t="shared" si="33"/>
        <v>5079.0579193407802</v>
      </c>
    </row>
    <row r="30" spans="1:44" ht="15" customHeight="1" thickBot="1" x14ac:dyDescent="0.3">
      <c r="A30" s="3" t="s">
        <v>15</v>
      </c>
      <c r="B30" s="2"/>
      <c r="C30" s="2"/>
      <c r="D30" s="2">
        <v>2053680</v>
      </c>
      <c r="E30" s="2"/>
      <c r="F30" s="2"/>
      <c r="G30" s="2">
        <v>1026840</v>
      </c>
      <c r="H30" s="2"/>
      <c r="I30" s="2"/>
      <c r="J30" s="2"/>
      <c r="K30" s="2"/>
      <c r="L30" s="1">
        <f t="shared" si="34"/>
        <v>2053680</v>
      </c>
      <c r="M30" s="13">
        <f t="shared" si="35"/>
        <v>1026840</v>
      </c>
      <c r="N30" s="14">
        <f t="shared" si="36"/>
        <v>3080520</v>
      </c>
      <c r="P30" s="3" t="s">
        <v>15</v>
      </c>
      <c r="Q30" s="2">
        <v>0</v>
      </c>
      <c r="R30" s="2">
        <v>0</v>
      </c>
      <c r="S30" s="2">
        <v>398</v>
      </c>
      <c r="T30" s="2">
        <v>0</v>
      </c>
      <c r="U30" s="2">
        <v>0</v>
      </c>
      <c r="V30" s="2">
        <v>199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398</v>
      </c>
      <c r="AB30" s="13">
        <f t="shared" si="38"/>
        <v>199</v>
      </c>
      <c r="AC30" s="17">
        <f t="shared" si="39"/>
        <v>597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>
        <f t="shared" si="23"/>
        <v>5160</v>
      </c>
      <c r="AI30" s="2" t="str">
        <f t="shared" si="24"/>
        <v>N.A.</v>
      </c>
      <c r="AJ30" s="2" t="str">
        <f t="shared" si="25"/>
        <v>N.A.</v>
      </c>
      <c r="AK30" s="2">
        <f t="shared" si="26"/>
        <v>5160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5160</v>
      </c>
      <c r="AQ30" s="13">
        <f t="shared" si="32"/>
        <v>5160</v>
      </c>
      <c r="AR30" s="14">
        <f t="shared" si="33"/>
        <v>5160</v>
      </c>
    </row>
    <row r="31" spans="1:44" ht="15" customHeight="1" thickBot="1" x14ac:dyDescent="0.3">
      <c r="A31" s="4" t="s">
        <v>16</v>
      </c>
      <c r="B31" s="2">
        <v>23392749.999999993</v>
      </c>
      <c r="C31" s="2">
        <v>87185059.00000003</v>
      </c>
      <c r="D31" s="2">
        <v>20760500.999999996</v>
      </c>
      <c r="E31" s="2">
        <v>9649980</v>
      </c>
      <c r="F31" s="2">
        <v>2087999.9999999998</v>
      </c>
      <c r="G31" s="2">
        <v>2812539.9999999995</v>
      </c>
      <c r="H31" s="2">
        <v>12983059.999999998</v>
      </c>
      <c r="I31" s="2">
        <v>1898999.9999999998</v>
      </c>
      <c r="J31" s="2">
        <v>0</v>
      </c>
      <c r="K31" s="2"/>
      <c r="L31" s="1">
        <f t="shared" ref="L31" si="41">B31+D31+F31+H31+J31</f>
        <v>59224310.999999985</v>
      </c>
      <c r="M31" s="13">
        <f t="shared" ref="M31" si="42">C31+E31+G31+I31+K31</f>
        <v>101546579.00000003</v>
      </c>
      <c r="N31" s="17">
        <f t="shared" ref="N31" si="43">L31+M31</f>
        <v>160770890</v>
      </c>
      <c r="P31" s="4" t="s">
        <v>16</v>
      </c>
      <c r="Q31" s="2">
        <v>5564</v>
      </c>
      <c r="R31" s="2">
        <v>18356</v>
      </c>
      <c r="S31" s="2">
        <v>2519</v>
      </c>
      <c r="T31" s="2">
        <v>562</v>
      </c>
      <c r="U31" s="2">
        <v>431</v>
      </c>
      <c r="V31" s="2">
        <v>837</v>
      </c>
      <c r="W31" s="2">
        <v>3811</v>
      </c>
      <c r="X31" s="2">
        <v>397</v>
      </c>
      <c r="Y31" s="2">
        <v>510</v>
      </c>
      <c r="Z31" s="2">
        <v>0</v>
      </c>
      <c r="AA31" s="1">
        <f t="shared" ref="AA31" si="44">Q31+S31+U31+W31+Y31</f>
        <v>12835</v>
      </c>
      <c r="AB31" s="13">
        <f t="shared" ref="AB31" si="45">R31+T31+V31+X31+Z31</f>
        <v>20152</v>
      </c>
      <c r="AC31" s="14">
        <f t="shared" ref="AC31" si="46">AA31+AB31</f>
        <v>32987</v>
      </c>
      <c r="AE31" s="4" t="s">
        <v>16</v>
      </c>
      <c r="AF31" s="2">
        <f t="shared" si="40"/>
        <v>4204.3044572250164</v>
      </c>
      <c r="AG31" s="2">
        <f t="shared" si="22"/>
        <v>4749.6763456090666</v>
      </c>
      <c r="AH31" s="2">
        <f t="shared" si="23"/>
        <v>8241.5645097260804</v>
      </c>
      <c r="AI31" s="2">
        <f t="shared" si="24"/>
        <v>17170.782918149467</v>
      </c>
      <c r="AJ31" s="2">
        <f t="shared" si="25"/>
        <v>4844.5475638051039</v>
      </c>
      <c r="AK31" s="2">
        <f t="shared" si="26"/>
        <v>3360.2628434886492</v>
      </c>
      <c r="AL31" s="2">
        <f t="shared" si="27"/>
        <v>3406.7331409078979</v>
      </c>
      <c r="AM31" s="2">
        <f t="shared" si="28"/>
        <v>4783.3753148614605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4614.282119205297</v>
      </c>
      <c r="AQ31" s="13">
        <f t="shared" ref="AQ31" si="48">IFERROR(M31/AB31, "N.A.")</f>
        <v>5039.0323044859088</v>
      </c>
      <c r="AR31" s="14">
        <f t="shared" ref="AR31" si="49">IFERROR(N31/AC31, "N.A.")</f>
        <v>4873.7651195925664</v>
      </c>
    </row>
    <row r="32" spans="1:44" ht="15" customHeight="1" thickBot="1" x14ac:dyDescent="0.3">
      <c r="A32" s="5" t="s">
        <v>0</v>
      </c>
      <c r="B32" s="24">
        <f>B31+C31</f>
        <v>110577809.00000003</v>
      </c>
      <c r="C32" s="26"/>
      <c r="D32" s="24">
        <f>D31+E31</f>
        <v>30410480.999999996</v>
      </c>
      <c r="E32" s="26"/>
      <c r="F32" s="24">
        <f>F31+G31</f>
        <v>4900539.9999999991</v>
      </c>
      <c r="G32" s="26"/>
      <c r="H32" s="24">
        <f>H31+I31</f>
        <v>14882059.999999998</v>
      </c>
      <c r="I32" s="26"/>
      <c r="J32" s="24">
        <f>J31+K31</f>
        <v>0</v>
      </c>
      <c r="K32" s="26"/>
      <c r="L32" s="24">
        <f>L31+M31</f>
        <v>160770890</v>
      </c>
      <c r="M32" s="25"/>
      <c r="N32" s="18">
        <f>B32+D32+F32+H32+J32</f>
        <v>160770890.00000003</v>
      </c>
      <c r="P32" s="5" t="s">
        <v>0</v>
      </c>
      <c r="Q32" s="24">
        <f>Q31+R31</f>
        <v>23920</v>
      </c>
      <c r="R32" s="26"/>
      <c r="S32" s="24">
        <f>S31+T31</f>
        <v>3081</v>
      </c>
      <c r="T32" s="26"/>
      <c r="U32" s="24">
        <f>U31+V31</f>
        <v>1268</v>
      </c>
      <c r="V32" s="26"/>
      <c r="W32" s="24">
        <f>W31+X31</f>
        <v>4208</v>
      </c>
      <c r="X32" s="26"/>
      <c r="Y32" s="24">
        <f>Y31+Z31</f>
        <v>510</v>
      </c>
      <c r="Z32" s="26"/>
      <c r="AA32" s="24">
        <f>AA31+AB31</f>
        <v>32987</v>
      </c>
      <c r="AB32" s="26"/>
      <c r="AC32" s="19">
        <f>Q32+S32+U32+W32+Y32</f>
        <v>32987</v>
      </c>
      <c r="AE32" s="5" t="s">
        <v>0</v>
      </c>
      <c r="AF32" s="27">
        <f>IFERROR(B32/Q32,"N.A.")</f>
        <v>4622.8181020066904</v>
      </c>
      <c r="AG32" s="28"/>
      <c r="AH32" s="27">
        <f>IFERROR(D32/S32,"N.A.")</f>
        <v>9870.3281402142147</v>
      </c>
      <c r="AI32" s="28"/>
      <c r="AJ32" s="27">
        <f>IFERROR(F32/U32,"N.A.")</f>
        <v>3864.7791798107246</v>
      </c>
      <c r="AK32" s="28"/>
      <c r="AL32" s="27">
        <f>IFERROR(H32/W32,"N.A.")</f>
        <v>3536.6112167300375</v>
      </c>
      <c r="AM32" s="28"/>
      <c r="AN32" s="27">
        <f>IFERROR(J32/Y32,"N.A.")</f>
        <v>0</v>
      </c>
      <c r="AO32" s="28"/>
      <c r="AP32" s="27">
        <f>IFERROR(L32/AA32,"N.A.")</f>
        <v>4873.7651195925664</v>
      </c>
      <c r="AQ32" s="28"/>
      <c r="AR32" s="16">
        <f>IFERROR(N32/AC32, "N.A.")</f>
        <v>4873.7651195925673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2724738</v>
      </c>
      <c r="C39" s="2"/>
      <c r="D39" s="2"/>
      <c r="E39" s="2"/>
      <c r="F39" s="2">
        <v>799800</v>
      </c>
      <c r="G39" s="2"/>
      <c r="H39" s="2">
        <v>8944662</v>
      </c>
      <c r="I39" s="2"/>
      <c r="J39" s="2"/>
      <c r="K39" s="2"/>
      <c r="L39" s="1">
        <f>B39+D39+F39+H39+J39</f>
        <v>12469200</v>
      </c>
      <c r="M39" s="13">
        <f>C39+E39+G39+I39+K39</f>
        <v>0</v>
      </c>
      <c r="N39" s="14">
        <f>L39+M39</f>
        <v>12469200</v>
      </c>
      <c r="P39" s="3" t="s">
        <v>12</v>
      </c>
      <c r="Q39" s="2">
        <v>708</v>
      </c>
      <c r="R39" s="2">
        <v>0</v>
      </c>
      <c r="S39" s="2">
        <v>0</v>
      </c>
      <c r="T39" s="2">
        <v>0</v>
      </c>
      <c r="U39" s="2">
        <v>186</v>
      </c>
      <c r="V39" s="2">
        <v>0</v>
      </c>
      <c r="W39" s="2">
        <v>2332</v>
      </c>
      <c r="X39" s="2">
        <v>0</v>
      </c>
      <c r="Y39" s="2">
        <v>0</v>
      </c>
      <c r="Z39" s="2">
        <v>0</v>
      </c>
      <c r="AA39" s="1">
        <f>Q39+S39+U39+W39+Y39</f>
        <v>3226</v>
      </c>
      <c r="AB39" s="13">
        <f>R39+T39+V39+X39+Z39</f>
        <v>0</v>
      </c>
      <c r="AC39" s="14">
        <f>AA39+AB39</f>
        <v>3226</v>
      </c>
      <c r="AE39" s="3" t="s">
        <v>12</v>
      </c>
      <c r="AF39" s="2">
        <f>IFERROR(B39/Q39, "N.A.")</f>
        <v>3848.5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>
        <f t="shared" ref="AJ39:AJ43" si="53">IFERROR(F39/U39, "N.A.")</f>
        <v>4300</v>
      </c>
      <c r="AK39" s="2" t="str">
        <f t="shared" ref="AK39:AK43" si="54">IFERROR(G39/V39, "N.A.")</f>
        <v>N.A.</v>
      </c>
      <c r="AL39" s="2">
        <f t="shared" ref="AL39:AL43" si="55">IFERROR(H39/W39, "N.A.")</f>
        <v>3835.6183533447684</v>
      </c>
      <c r="AM39" s="2" t="str">
        <f t="shared" ref="AM39:AM43" si="56">IFERROR(I39/X39, "N.A.")</f>
        <v>N.A.</v>
      </c>
      <c r="AN39" s="2" t="str">
        <f t="shared" ref="AN39:AN43" si="57">IFERROR(J39/Y39, "N.A.")</f>
        <v>N.A.</v>
      </c>
      <c r="AO39" s="2" t="str">
        <f t="shared" ref="AO39:AO43" si="58">IFERROR(K39/Z39, "N.A.")</f>
        <v>N.A.</v>
      </c>
      <c r="AP39" s="15">
        <f t="shared" ref="AP39:AP42" si="59">IFERROR(L39/AA39, "N.A.")</f>
        <v>3865.2200867947922</v>
      </c>
      <c r="AQ39" s="13" t="str">
        <f t="shared" ref="AQ39:AQ42" si="60">IFERROR(M39/AB39, "N.A.")</f>
        <v>N.A.</v>
      </c>
      <c r="AR39" s="14">
        <f t="shared" ref="AR39:AR42" si="61">IFERROR(N39/AC39, "N.A.")</f>
        <v>3865.2200867947922</v>
      </c>
    </row>
    <row r="40" spans="1:44" ht="15" customHeight="1" thickBot="1" x14ac:dyDescent="0.3">
      <c r="A40" s="3" t="s">
        <v>13</v>
      </c>
      <c r="B40" s="2">
        <v>6343040</v>
      </c>
      <c r="C40" s="2">
        <v>1796970</v>
      </c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6343040</v>
      </c>
      <c r="M40" s="13">
        <f t="shared" ref="M40:M42" si="63">C40+E40+G40+I40+K40</f>
        <v>1796970</v>
      </c>
      <c r="N40" s="14">
        <f t="shared" ref="N40:N42" si="64">L40+M40</f>
        <v>8140010</v>
      </c>
      <c r="P40" s="3" t="s">
        <v>13</v>
      </c>
      <c r="Q40" s="2">
        <v>2063</v>
      </c>
      <c r="R40" s="2">
        <v>398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2063</v>
      </c>
      <c r="AB40" s="13">
        <f t="shared" ref="AB40:AB42" si="66">R40+T40+V40+X40+Z40</f>
        <v>398</v>
      </c>
      <c r="AC40" s="14">
        <f t="shared" ref="AC40:AC42" si="67">AA40+AB40</f>
        <v>2461</v>
      </c>
      <c r="AE40" s="3" t="s">
        <v>13</v>
      </c>
      <c r="AF40" s="2">
        <f t="shared" ref="AF40:AF43" si="68">IFERROR(B40/Q40, "N.A.")</f>
        <v>3074.6679592825981</v>
      </c>
      <c r="AG40" s="2">
        <f t="shared" si="50"/>
        <v>4515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3074.6679592825981</v>
      </c>
      <c r="AQ40" s="13">
        <f t="shared" si="60"/>
        <v>4515</v>
      </c>
      <c r="AR40" s="14">
        <f t="shared" si="61"/>
        <v>3307.6026005688745</v>
      </c>
    </row>
    <row r="41" spans="1:44" ht="15" customHeight="1" thickBot="1" x14ac:dyDescent="0.3">
      <c r="A41" s="3" t="s">
        <v>14</v>
      </c>
      <c r="B41" s="2">
        <v>7790005.0000000009</v>
      </c>
      <c r="C41" s="2">
        <v>55357135.999999993</v>
      </c>
      <c r="D41" s="2">
        <v>10993458.000000002</v>
      </c>
      <c r="E41" s="2"/>
      <c r="F41" s="2"/>
      <c r="G41" s="2">
        <v>0</v>
      </c>
      <c r="H41" s="2"/>
      <c r="I41" s="2">
        <v>4092870</v>
      </c>
      <c r="J41" s="2">
        <v>0</v>
      </c>
      <c r="K41" s="2"/>
      <c r="L41" s="1">
        <f t="shared" si="62"/>
        <v>18783463.000000004</v>
      </c>
      <c r="M41" s="13">
        <f t="shared" si="63"/>
        <v>59450005.999999993</v>
      </c>
      <c r="N41" s="14">
        <f t="shared" si="64"/>
        <v>78233469</v>
      </c>
      <c r="P41" s="3" t="s">
        <v>14</v>
      </c>
      <c r="Q41" s="2">
        <v>2423</v>
      </c>
      <c r="R41" s="2">
        <v>9174</v>
      </c>
      <c r="S41" s="2">
        <v>1426</v>
      </c>
      <c r="T41" s="2">
        <v>0</v>
      </c>
      <c r="U41" s="2">
        <v>0</v>
      </c>
      <c r="V41" s="2">
        <v>821</v>
      </c>
      <c r="W41" s="2">
        <v>0</v>
      </c>
      <c r="X41" s="2">
        <v>1160</v>
      </c>
      <c r="Y41" s="2">
        <v>738</v>
      </c>
      <c r="Z41" s="2">
        <v>0</v>
      </c>
      <c r="AA41" s="1">
        <f t="shared" si="65"/>
        <v>4587</v>
      </c>
      <c r="AB41" s="13">
        <f t="shared" si="66"/>
        <v>11155</v>
      </c>
      <c r="AC41" s="14">
        <f t="shared" si="67"/>
        <v>15742</v>
      </c>
      <c r="AE41" s="3" t="s">
        <v>14</v>
      </c>
      <c r="AF41" s="2">
        <f t="shared" si="68"/>
        <v>3215.0247626908795</v>
      </c>
      <c r="AG41" s="2">
        <f t="shared" si="50"/>
        <v>6034.1329845214732</v>
      </c>
      <c r="AH41" s="2">
        <f t="shared" si="51"/>
        <v>7709.2973352033678</v>
      </c>
      <c r="AI41" s="2" t="str">
        <f t="shared" si="52"/>
        <v>N.A.</v>
      </c>
      <c r="AJ41" s="2" t="str">
        <f t="shared" si="53"/>
        <v>N.A.</v>
      </c>
      <c r="AK41" s="2">
        <f t="shared" si="54"/>
        <v>0</v>
      </c>
      <c r="AL41" s="2" t="str">
        <f t="shared" si="55"/>
        <v>N.A.</v>
      </c>
      <c r="AM41" s="2">
        <f t="shared" si="56"/>
        <v>3528.3362068965516</v>
      </c>
      <c r="AN41" s="2">
        <f t="shared" si="57"/>
        <v>0</v>
      </c>
      <c r="AO41" s="2" t="str">
        <f t="shared" si="58"/>
        <v>N.A.</v>
      </c>
      <c r="AP41" s="15">
        <f t="shared" si="59"/>
        <v>4094.9341617615005</v>
      </c>
      <c r="AQ41" s="13">
        <f t="shared" si="60"/>
        <v>5329.4492155983853</v>
      </c>
      <c r="AR41" s="14">
        <f t="shared" si="61"/>
        <v>4969.728687587346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16857783</v>
      </c>
      <c r="C43" s="2">
        <v>57154105.999999985</v>
      </c>
      <c r="D43" s="2">
        <v>10993458.000000002</v>
      </c>
      <c r="E43" s="2"/>
      <c r="F43" s="2">
        <v>799800</v>
      </c>
      <c r="G43" s="2">
        <v>0</v>
      </c>
      <c r="H43" s="2">
        <v>8944662</v>
      </c>
      <c r="I43" s="2">
        <v>4092870</v>
      </c>
      <c r="J43" s="2">
        <v>0</v>
      </c>
      <c r="K43" s="2"/>
      <c r="L43" s="1">
        <f t="shared" ref="L43" si="69">B43+D43+F43+H43+J43</f>
        <v>37595703</v>
      </c>
      <c r="M43" s="13">
        <f t="shared" ref="M43" si="70">C43+E43+G43+I43+K43</f>
        <v>61246975.999999985</v>
      </c>
      <c r="N43" s="17">
        <f t="shared" ref="N43" si="71">L43+M43</f>
        <v>98842678.999999985</v>
      </c>
      <c r="P43" s="4" t="s">
        <v>16</v>
      </c>
      <c r="Q43" s="2">
        <v>5194</v>
      </c>
      <c r="R43" s="2">
        <v>9572</v>
      </c>
      <c r="S43" s="2">
        <v>1426</v>
      </c>
      <c r="T43" s="2">
        <v>0</v>
      </c>
      <c r="U43" s="2">
        <v>186</v>
      </c>
      <c r="V43" s="2">
        <v>821</v>
      </c>
      <c r="W43" s="2">
        <v>2332</v>
      </c>
      <c r="X43" s="2">
        <v>1160</v>
      </c>
      <c r="Y43" s="2">
        <v>738</v>
      </c>
      <c r="Z43" s="2">
        <v>0</v>
      </c>
      <c r="AA43" s="1">
        <f t="shared" ref="AA43" si="72">Q43+S43+U43+W43+Y43</f>
        <v>9876</v>
      </c>
      <c r="AB43" s="13">
        <f t="shared" ref="AB43" si="73">R43+T43+V43+X43+Z43</f>
        <v>11553</v>
      </c>
      <c r="AC43" s="17">
        <f t="shared" ref="AC43" si="74">AA43+AB43</f>
        <v>21429</v>
      </c>
      <c r="AE43" s="4" t="s">
        <v>16</v>
      </c>
      <c r="AF43" s="2">
        <f t="shared" si="68"/>
        <v>3245.6262995764341</v>
      </c>
      <c r="AG43" s="2">
        <f t="shared" si="50"/>
        <v>5970.9680317592965</v>
      </c>
      <c r="AH43" s="2">
        <f t="shared" si="51"/>
        <v>7709.2973352033678</v>
      </c>
      <c r="AI43" s="2" t="str">
        <f t="shared" si="52"/>
        <v>N.A.</v>
      </c>
      <c r="AJ43" s="2">
        <f t="shared" si="53"/>
        <v>4300</v>
      </c>
      <c r="AK43" s="2">
        <f t="shared" si="54"/>
        <v>0</v>
      </c>
      <c r="AL43" s="2">
        <f t="shared" si="55"/>
        <v>3835.6183533447684</v>
      </c>
      <c r="AM43" s="2">
        <f t="shared" si="56"/>
        <v>3528.3362068965516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3806.7743013365734</v>
      </c>
      <c r="AQ43" s="13">
        <f t="shared" ref="AQ43" si="76">IFERROR(M43/AB43, "N.A.")</f>
        <v>5301.3915000432771</v>
      </c>
      <c r="AR43" s="14">
        <f t="shared" ref="AR43" si="77">IFERROR(N43/AC43, "N.A.")</f>
        <v>4612.5661020112921</v>
      </c>
    </row>
    <row r="44" spans="1:44" ht="15" customHeight="1" thickBot="1" x14ac:dyDescent="0.3">
      <c r="A44" s="5" t="s">
        <v>0</v>
      </c>
      <c r="B44" s="24">
        <f>B43+C43</f>
        <v>74011888.999999985</v>
      </c>
      <c r="C44" s="26"/>
      <c r="D44" s="24">
        <f>D43+E43</f>
        <v>10993458.000000002</v>
      </c>
      <c r="E44" s="26"/>
      <c r="F44" s="24">
        <f>F43+G43</f>
        <v>799800</v>
      </c>
      <c r="G44" s="26"/>
      <c r="H44" s="24">
        <f>H43+I43</f>
        <v>13037532</v>
      </c>
      <c r="I44" s="26"/>
      <c r="J44" s="24">
        <f>J43+K43</f>
        <v>0</v>
      </c>
      <c r="K44" s="26"/>
      <c r="L44" s="24">
        <f>L43+M43</f>
        <v>98842678.999999985</v>
      </c>
      <c r="M44" s="25"/>
      <c r="N44" s="18">
        <f>B44+D44+F44+H44+J44</f>
        <v>98842678.999999985</v>
      </c>
      <c r="P44" s="5" t="s">
        <v>0</v>
      </c>
      <c r="Q44" s="24">
        <f>Q43+R43</f>
        <v>14766</v>
      </c>
      <c r="R44" s="26"/>
      <c r="S44" s="24">
        <f>S43+T43</f>
        <v>1426</v>
      </c>
      <c r="T44" s="26"/>
      <c r="U44" s="24">
        <f>U43+V43</f>
        <v>1007</v>
      </c>
      <c r="V44" s="26"/>
      <c r="W44" s="24">
        <f>W43+X43</f>
        <v>3492</v>
      </c>
      <c r="X44" s="26"/>
      <c r="Y44" s="24">
        <f>Y43+Z43</f>
        <v>738</v>
      </c>
      <c r="Z44" s="26"/>
      <c r="AA44" s="24">
        <f>AA43+AB43</f>
        <v>21429</v>
      </c>
      <c r="AB44" s="25"/>
      <c r="AC44" s="18">
        <f>Q44+S44+U44+W44+Y44</f>
        <v>21429</v>
      </c>
      <c r="AE44" s="5" t="s">
        <v>0</v>
      </c>
      <c r="AF44" s="27">
        <f>IFERROR(B44/Q44,"N.A.")</f>
        <v>5012.3180956250835</v>
      </c>
      <c r="AG44" s="28"/>
      <c r="AH44" s="27">
        <f>IFERROR(D44/S44,"N.A.")</f>
        <v>7709.2973352033678</v>
      </c>
      <c r="AI44" s="28"/>
      <c r="AJ44" s="27">
        <f>IFERROR(F44/U44,"N.A.")</f>
        <v>794.24031777557104</v>
      </c>
      <c r="AK44" s="28"/>
      <c r="AL44" s="27">
        <f>IFERROR(H44/W44,"N.A.")</f>
        <v>3733.5429553264603</v>
      </c>
      <c r="AM44" s="28"/>
      <c r="AN44" s="27">
        <f>IFERROR(J44/Y44,"N.A.")</f>
        <v>0</v>
      </c>
      <c r="AO44" s="28"/>
      <c r="AP44" s="27">
        <f>IFERROR(L44/AA44,"N.A.")</f>
        <v>4612.5661020112921</v>
      </c>
      <c r="AQ44" s="28"/>
      <c r="AR44" s="16">
        <f>IFERROR(N44/AC44, "N.A.")</f>
        <v>4612.5661020112921</v>
      </c>
    </row>
  </sheetData>
  <mergeCells count="144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/>
      <c r="AB27" s="13"/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/>
      <c r="AB28" s="13"/>
      <c r="AC28" s="14">
        <f t="shared" ref="AC28:AC30" si="18">AA28+AB28</f>
        <v>0</v>
      </c>
      <c r="AE28" s="3" t="s">
        <v>13</v>
      </c>
      <c r="AF28" s="2" t="str">
        <f t="shared" ref="AF28:AF31" si="19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/>
      <c r="AB29" s="13"/>
      <c r="AC29" s="14">
        <f t="shared" si="18"/>
        <v>0</v>
      </c>
      <c r="AE29" s="3" t="s">
        <v>14</v>
      </c>
      <c r="AF29" s="2" t="str">
        <f t="shared" si="19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/>
      <c r="AB30" s="13"/>
      <c r="AC30" s="17">
        <f t="shared" si="18"/>
        <v>0</v>
      </c>
      <c r="AE30" s="3" t="s">
        <v>15</v>
      </c>
      <c r="AF30" s="2" t="str">
        <f t="shared" si="19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0">B31+D31+F31+H31+J31</f>
        <v>0</v>
      </c>
      <c r="M31" s="13">
        <f t="shared" ref="M31" si="21">C31+E31+G31+I31+K31</f>
        <v>0</v>
      </c>
      <c r="N31" s="17">
        <f t="shared" ref="N31" si="22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/>
      <c r="AB31" s="13"/>
      <c r="AC31" s="14">
        <f t="shared" ref="AC31" si="23">AA31+AB31</f>
        <v>0</v>
      </c>
      <c r="AE31" s="4" t="s">
        <v>16</v>
      </c>
      <c r="AF31" s="2" t="str">
        <f t="shared" si="19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4">IFERROR(L31/AA31, "N.A.")</f>
        <v>N.A.</v>
      </c>
      <c r="AQ31" s="13" t="str">
        <f t="shared" ref="AQ31" si="25">IFERROR(M31/AB31, "N.A.")</f>
        <v>N.A.</v>
      </c>
      <c r="AR31" s="14" t="str">
        <f t="shared" ref="AR31" si="26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27">IFERROR(C39/R39, "N.A.")</f>
        <v>N.A.</v>
      </c>
      <c r="AH39" s="2" t="str">
        <f t="shared" si="27"/>
        <v>N.A.</v>
      </c>
      <c r="AI39" s="2" t="str">
        <f t="shared" si="27"/>
        <v>N.A.</v>
      </c>
      <c r="AJ39" s="2" t="str">
        <f t="shared" si="27"/>
        <v>N.A.</v>
      </c>
      <c r="AK39" s="2" t="str">
        <f t="shared" si="27"/>
        <v>N.A.</v>
      </c>
      <c r="AL39" s="2" t="str">
        <f t="shared" si="27"/>
        <v>N.A.</v>
      </c>
      <c r="AM39" s="2" t="str">
        <f t="shared" si="27"/>
        <v>N.A.</v>
      </c>
      <c r="AN39" s="2" t="str">
        <f t="shared" si="27"/>
        <v>N.A.</v>
      </c>
      <c r="AO39" s="2" t="str">
        <f t="shared" si="27"/>
        <v>N.A.</v>
      </c>
      <c r="AP39" s="15" t="str">
        <f t="shared" si="27"/>
        <v>N.A.</v>
      </c>
      <c r="AQ39" s="13" t="str">
        <f t="shared" si="27"/>
        <v>N.A.</v>
      </c>
      <c r="AR39" s="14" t="str">
        <f t="shared" si="27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28">B40+D40+F40+H40+J40</f>
        <v>0</v>
      </c>
      <c r="M40" s="13">
        <f t="shared" si="28"/>
        <v>0</v>
      </c>
      <c r="N40" s="14">
        <f t="shared" ref="N40:N42" si="29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0">Q40+S40+U40+W40+Y40</f>
        <v>0</v>
      </c>
      <c r="AB40" s="13">
        <f t="shared" si="30"/>
        <v>0</v>
      </c>
      <c r="AC40" s="14">
        <f t="shared" ref="AC40:AC42" si="31">AA40+AB40</f>
        <v>0</v>
      </c>
      <c r="AE40" s="3" t="s">
        <v>13</v>
      </c>
      <c r="AF40" s="2" t="str">
        <f t="shared" ref="AF40:AF43" si="32">IFERROR(B40/Q40, "N.A.")</f>
        <v>N.A.</v>
      </c>
      <c r="AG40" s="2" t="str">
        <f t="shared" si="27"/>
        <v>N.A.</v>
      </c>
      <c r="AH40" s="2" t="str">
        <f t="shared" si="27"/>
        <v>N.A.</v>
      </c>
      <c r="AI40" s="2" t="str">
        <f t="shared" si="27"/>
        <v>N.A.</v>
      </c>
      <c r="AJ40" s="2" t="str">
        <f t="shared" si="27"/>
        <v>N.A.</v>
      </c>
      <c r="AK40" s="2" t="str">
        <f t="shared" si="27"/>
        <v>N.A.</v>
      </c>
      <c r="AL40" s="2" t="str">
        <f t="shared" si="27"/>
        <v>N.A.</v>
      </c>
      <c r="AM40" s="2" t="str">
        <f t="shared" si="27"/>
        <v>N.A.</v>
      </c>
      <c r="AN40" s="2" t="str">
        <f t="shared" si="27"/>
        <v>N.A.</v>
      </c>
      <c r="AO40" s="2" t="str">
        <f t="shared" si="27"/>
        <v>N.A.</v>
      </c>
      <c r="AP40" s="15" t="str">
        <f t="shared" si="27"/>
        <v>N.A.</v>
      </c>
      <c r="AQ40" s="13" t="str">
        <f t="shared" si="27"/>
        <v>N.A.</v>
      </c>
      <c r="AR40" s="14" t="str">
        <f t="shared" si="27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8"/>
        <v>0</v>
      </c>
      <c r="M41" s="13">
        <f t="shared" si="28"/>
        <v>0</v>
      </c>
      <c r="N41" s="14">
        <f t="shared" si="29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0"/>
        <v>0</v>
      </c>
      <c r="AB41" s="13">
        <f t="shared" si="30"/>
        <v>0</v>
      </c>
      <c r="AC41" s="14">
        <f t="shared" si="31"/>
        <v>0</v>
      </c>
      <c r="AE41" s="3" t="s">
        <v>14</v>
      </c>
      <c r="AF41" s="2" t="str">
        <f t="shared" si="32"/>
        <v>N.A.</v>
      </c>
      <c r="AG41" s="2" t="str">
        <f t="shared" si="27"/>
        <v>N.A.</v>
      </c>
      <c r="AH41" s="2" t="str">
        <f t="shared" si="27"/>
        <v>N.A.</v>
      </c>
      <c r="AI41" s="2" t="str">
        <f t="shared" si="27"/>
        <v>N.A.</v>
      </c>
      <c r="AJ41" s="2" t="str">
        <f t="shared" si="27"/>
        <v>N.A.</v>
      </c>
      <c r="AK41" s="2" t="str">
        <f t="shared" si="27"/>
        <v>N.A.</v>
      </c>
      <c r="AL41" s="2" t="str">
        <f t="shared" si="27"/>
        <v>N.A.</v>
      </c>
      <c r="AM41" s="2" t="str">
        <f t="shared" si="27"/>
        <v>N.A.</v>
      </c>
      <c r="AN41" s="2" t="str">
        <f t="shared" si="27"/>
        <v>N.A.</v>
      </c>
      <c r="AO41" s="2" t="str">
        <f t="shared" si="27"/>
        <v>N.A.</v>
      </c>
      <c r="AP41" s="15" t="str">
        <f t="shared" si="27"/>
        <v>N.A.</v>
      </c>
      <c r="AQ41" s="13" t="str">
        <f t="shared" si="27"/>
        <v>N.A.</v>
      </c>
      <c r="AR41" s="14" t="str">
        <f t="shared" si="27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8"/>
        <v>0</v>
      </c>
      <c r="M42" s="13">
        <f t="shared" si="28"/>
        <v>0</v>
      </c>
      <c r="N42" s="14">
        <f t="shared" si="29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0"/>
        <v>0</v>
      </c>
      <c r="AB42" s="13">
        <f t="shared" si="30"/>
        <v>0</v>
      </c>
      <c r="AC42" s="14">
        <f t="shared" si="31"/>
        <v>0</v>
      </c>
      <c r="AE42" s="3" t="s">
        <v>15</v>
      </c>
      <c r="AF42" s="2" t="str">
        <f t="shared" si="32"/>
        <v>N.A.</v>
      </c>
      <c r="AG42" s="2" t="str">
        <f t="shared" si="27"/>
        <v>N.A.</v>
      </c>
      <c r="AH42" s="2" t="str">
        <f t="shared" si="27"/>
        <v>N.A.</v>
      </c>
      <c r="AI42" s="2" t="str">
        <f t="shared" si="27"/>
        <v>N.A.</v>
      </c>
      <c r="AJ42" s="2" t="str">
        <f t="shared" si="27"/>
        <v>N.A.</v>
      </c>
      <c r="AK42" s="2" t="str">
        <f t="shared" si="27"/>
        <v>N.A.</v>
      </c>
      <c r="AL42" s="2" t="str">
        <f t="shared" si="27"/>
        <v>N.A.</v>
      </c>
      <c r="AM42" s="2" t="str">
        <f t="shared" si="27"/>
        <v>N.A.</v>
      </c>
      <c r="AN42" s="2" t="str">
        <f t="shared" si="27"/>
        <v>N.A.</v>
      </c>
      <c r="AO42" s="2" t="str">
        <f t="shared" si="27"/>
        <v>N.A.</v>
      </c>
      <c r="AP42" s="15" t="str">
        <f t="shared" si="27"/>
        <v>N.A.</v>
      </c>
      <c r="AQ42" s="13" t="str">
        <f t="shared" si="27"/>
        <v>N.A.</v>
      </c>
      <c r="AR42" s="14" t="str">
        <f t="shared" si="27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3">B43+D43+F43+H43+J43</f>
        <v>0</v>
      </c>
      <c r="M43" s="13">
        <f t="shared" ref="M43" si="34">C43+E43+G43+I43+K43</f>
        <v>0</v>
      </c>
      <c r="N43" s="17">
        <f t="shared" ref="N43" si="35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6">Q43+S43+U43+W43+Y43</f>
        <v>0</v>
      </c>
      <c r="AB43" s="13">
        <f t="shared" ref="AB43" si="37">R43+T43+V43+X43+Z43</f>
        <v>0</v>
      </c>
      <c r="AC43" s="17">
        <f t="shared" ref="AC43" si="38">AA43+AB43</f>
        <v>0</v>
      </c>
      <c r="AE43" s="4" t="s">
        <v>16</v>
      </c>
      <c r="AF43" s="2" t="str">
        <f t="shared" si="32"/>
        <v>N.A.</v>
      </c>
      <c r="AG43" s="2" t="str">
        <f t="shared" si="27"/>
        <v>N.A.</v>
      </c>
      <c r="AH43" s="2" t="str">
        <f t="shared" si="27"/>
        <v>N.A.</v>
      </c>
      <c r="AI43" s="2" t="str">
        <f t="shared" si="27"/>
        <v>N.A.</v>
      </c>
      <c r="AJ43" s="2" t="str">
        <f t="shared" si="27"/>
        <v>N.A.</v>
      </c>
      <c r="AK43" s="2" t="str">
        <f t="shared" si="27"/>
        <v>N.A.</v>
      </c>
      <c r="AL43" s="2" t="str">
        <f t="shared" si="27"/>
        <v>N.A.</v>
      </c>
      <c r="AM43" s="2" t="str">
        <f t="shared" si="27"/>
        <v>N.A.</v>
      </c>
      <c r="AN43" s="2" t="str">
        <f t="shared" si="27"/>
        <v>N.A.</v>
      </c>
      <c r="AO43" s="2" t="str">
        <f t="shared" si="27"/>
        <v>N.A.</v>
      </c>
      <c r="AP43" s="15" t="str">
        <f t="shared" ref="AP43" si="39">IFERROR(L43/AA43, "N.A.")</f>
        <v>N.A.</v>
      </c>
      <c r="AQ43" s="13" t="str">
        <f t="shared" ref="AQ43" si="40">IFERROR(M43/AB43, "N.A.")</f>
        <v>N.A.</v>
      </c>
      <c r="AR43" s="14" t="str">
        <f t="shared" ref="AR43" si="41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154849460.00000003</v>
      </c>
      <c r="C15" s="2"/>
      <c r="D15" s="2">
        <v>82361316</v>
      </c>
      <c r="E15" s="2"/>
      <c r="F15" s="2">
        <v>59391060.000000007</v>
      </c>
      <c r="G15" s="2"/>
      <c r="H15" s="2">
        <v>293518607.99999988</v>
      </c>
      <c r="I15" s="2"/>
      <c r="J15" s="2">
        <v>0</v>
      </c>
      <c r="K15" s="2"/>
      <c r="L15" s="1">
        <f>B15+D15+F15+H15+J15</f>
        <v>590120444</v>
      </c>
      <c r="M15" s="13">
        <f>C15+E15+G15+I15+K15</f>
        <v>0</v>
      </c>
      <c r="N15" s="14">
        <f>L15+M15</f>
        <v>590120444</v>
      </c>
      <c r="P15" s="3" t="s">
        <v>12</v>
      </c>
      <c r="Q15" s="2">
        <v>35111</v>
      </c>
      <c r="R15" s="2">
        <v>0</v>
      </c>
      <c r="S15" s="2">
        <v>13335</v>
      </c>
      <c r="T15" s="2">
        <v>0</v>
      </c>
      <c r="U15" s="2">
        <v>9560</v>
      </c>
      <c r="V15" s="2">
        <v>0</v>
      </c>
      <c r="W15" s="2">
        <v>87956</v>
      </c>
      <c r="X15" s="2">
        <v>0</v>
      </c>
      <c r="Y15" s="2">
        <v>9939</v>
      </c>
      <c r="Z15" s="2">
        <v>0</v>
      </c>
      <c r="AA15" s="1">
        <f>Q15+S15+U15+W15+Y15</f>
        <v>155901</v>
      </c>
      <c r="AB15" s="13">
        <f>R15+T15+V15+X15+Z15</f>
        <v>0</v>
      </c>
      <c r="AC15" s="14">
        <f>AA15+AB15</f>
        <v>155901</v>
      </c>
      <c r="AE15" s="3" t="s">
        <v>12</v>
      </c>
      <c r="AF15" s="2">
        <f>IFERROR(B15/Q15, "N.A.")</f>
        <v>4410.2833869727447</v>
      </c>
      <c r="AG15" s="2" t="str">
        <f t="shared" ref="AG15:AR19" si="0">IFERROR(C15/R15, "N.A.")</f>
        <v>N.A.</v>
      </c>
      <c r="AH15" s="2">
        <f t="shared" si="0"/>
        <v>6176.3266591676038</v>
      </c>
      <c r="AI15" s="2" t="str">
        <f t="shared" si="0"/>
        <v>N.A.</v>
      </c>
      <c r="AJ15" s="2">
        <f t="shared" si="0"/>
        <v>6212.4539748953985</v>
      </c>
      <c r="AK15" s="2" t="str">
        <f t="shared" si="0"/>
        <v>N.A.</v>
      </c>
      <c r="AL15" s="2">
        <f t="shared" si="0"/>
        <v>3337.1072809131824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3785.2255213244302</v>
      </c>
      <c r="AQ15" s="13" t="str">
        <f t="shared" si="0"/>
        <v>N.A.</v>
      </c>
      <c r="AR15" s="14">
        <f t="shared" si="0"/>
        <v>3785.2255213244302</v>
      </c>
    </row>
    <row r="16" spans="1:44" ht="15" customHeight="1" thickBot="1" x14ac:dyDescent="0.3">
      <c r="A16" s="3" t="s">
        <v>13</v>
      </c>
      <c r="B16" s="2">
        <v>87754549.99999994</v>
      </c>
      <c r="C16" s="2">
        <v>9112580</v>
      </c>
      <c r="D16" s="2">
        <v>75207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87829756.99999994</v>
      </c>
      <c r="M16" s="13">
        <f t="shared" si="1"/>
        <v>9112580</v>
      </c>
      <c r="N16" s="14">
        <f t="shared" ref="N16:N18" si="2">L16+M16</f>
        <v>96942336.99999994</v>
      </c>
      <c r="P16" s="3" t="s">
        <v>13</v>
      </c>
      <c r="Q16" s="2">
        <v>25588</v>
      </c>
      <c r="R16" s="2">
        <v>2438</v>
      </c>
      <c r="S16" s="2">
        <v>159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25747</v>
      </c>
      <c r="AB16" s="13">
        <f t="shared" si="3"/>
        <v>2438</v>
      </c>
      <c r="AC16" s="14">
        <f t="shared" ref="AC16:AC18" si="4">AA16+AB16</f>
        <v>28185</v>
      </c>
      <c r="AE16" s="3" t="s">
        <v>13</v>
      </c>
      <c r="AF16" s="2">
        <f t="shared" ref="AF16:AF19" si="5">IFERROR(B16/Q16, "N.A.")</f>
        <v>3429.5196967328411</v>
      </c>
      <c r="AG16" s="2">
        <f t="shared" si="0"/>
        <v>3737.7276456111567</v>
      </c>
      <c r="AH16" s="2">
        <f t="shared" si="0"/>
        <v>473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3411.2617780712294</v>
      </c>
      <c r="AQ16" s="13">
        <f t="shared" si="0"/>
        <v>3737.7276456111567</v>
      </c>
      <c r="AR16" s="14">
        <f t="shared" si="0"/>
        <v>3439.5010466560207</v>
      </c>
    </row>
    <row r="17" spans="1:44" ht="15" customHeight="1" thickBot="1" x14ac:dyDescent="0.3">
      <c r="A17" s="3" t="s">
        <v>14</v>
      </c>
      <c r="B17" s="2">
        <v>416884573.00000018</v>
      </c>
      <c r="C17" s="2">
        <v>2274959489.9999995</v>
      </c>
      <c r="D17" s="2">
        <v>126265049.00000001</v>
      </c>
      <c r="E17" s="2">
        <v>57550660</v>
      </c>
      <c r="F17" s="2"/>
      <c r="G17" s="2">
        <v>103488145.99999999</v>
      </c>
      <c r="H17" s="2"/>
      <c r="I17" s="2">
        <v>150865299.99999991</v>
      </c>
      <c r="J17" s="2">
        <v>0</v>
      </c>
      <c r="K17" s="2"/>
      <c r="L17" s="1">
        <f t="shared" si="1"/>
        <v>543149622.00000024</v>
      </c>
      <c r="M17" s="13">
        <f t="shared" si="1"/>
        <v>2586863595.9999995</v>
      </c>
      <c r="N17" s="14">
        <f t="shared" si="2"/>
        <v>3130013218</v>
      </c>
      <c r="P17" s="3" t="s">
        <v>14</v>
      </c>
      <c r="Q17" s="2">
        <v>93645</v>
      </c>
      <c r="R17" s="2">
        <v>360039</v>
      </c>
      <c r="S17" s="2">
        <v>22481</v>
      </c>
      <c r="T17" s="2">
        <v>5475</v>
      </c>
      <c r="U17" s="2">
        <v>0</v>
      </c>
      <c r="V17" s="2">
        <v>16178</v>
      </c>
      <c r="W17" s="2">
        <v>0</v>
      </c>
      <c r="X17" s="2">
        <v>20372</v>
      </c>
      <c r="Y17" s="2">
        <v>12690</v>
      </c>
      <c r="Z17" s="2">
        <v>0</v>
      </c>
      <c r="AA17" s="1">
        <f t="shared" si="3"/>
        <v>128816</v>
      </c>
      <c r="AB17" s="13">
        <f t="shared" si="3"/>
        <v>402064</v>
      </c>
      <c r="AC17" s="14">
        <f t="shared" si="4"/>
        <v>530880</v>
      </c>
      <c r="AE17" s="3" t="s">
        <v>14</v>
      </c>
      <c r="AF17" s="2">
        <f t="shared" si="5"/>
        <v>4451.7547439799264</v>
      </c>
      <c r="AG17" s="2">
        <f t="shared" si="0"/>
        <v>6318.6473965320411</v>
      </c>
      <c r="AH17" s="2">
        <f t="shared" si="0"/>
        <v>5616.5227970286023</v>
      </c>
      <c r="AI17" s="2">
        <f t="shared" si="0"/>
        <v>10511.53607305936</v>
      </c>
      <c r="AJ17" s="2" t="str">
        <f t="shared" si="0"/>
        <v>N.A.</v>
      </c>
      <c r="AK17" s="2">
        <f t="shared" si="0"/>
        <v>6396.8442329088875</v>
      </c>
      <c r="AL17" s="2" t="str">
        <f t="shared" si="0"/>
        <v>N.A.</v>
      </c>
      <c r="AM17" s="2">
        <f t="shared" si="0"/>
        <v>7405.5222854898839</v>
      </c>
      <c r="AN17" s="2">
        <f t="shared" si="0"/>
        <v>0</v>
      </c>
      <c r="AO17" s="2" t="str">
        <f t="shared" si="0"/>
        <v>N.A.</v>
      </c>
      <c r="AP17" s="15">
        <f t="shared" si="0"/>
        <v>4216.4763849211295</v>
      </c>
      <c r="AQ17" s="13">
        <f t="shared" si="0"/>
        <v>6433.9597576505221</v>
      </c>
      <c r="AR17" s="14">
        <f t="shared" si="0"/>
        <v>5895.8959049125979</v>
      </c>
    </row>
    <row r="18" spans="1:44" ht="15" customHeight="1" thickBot="1" x14ac:dyDescent="0.3">
      <c r="A18" s="3" t="s">
        <v>15</v>
      </c>
      <c r="B18" s="2">
        <v>26227936.999999993</v>
      </c>
      <c r="C18" s="2">
        <v>1799550</v>
      </c>
      <c r="D18" s="2">
        <v>12635720</v>
      </c>
      <c r="E18" s="2">
        <v>2324580</v>
      </c>
      <c r="F18" s="2"/>
      <c r="G18" s="2">
        <v>4837443</v>
      </c>
      <c r="H18" s="2">
        <v>12222105.999999993</v>
      </c>
      <c r="I18" s="2"/>
      <c r="J18" s="2">
        <v>0</v>
      </c>
      <c r="K18" s="2"/>
      <c r="L18" s="1">
        <f t="shared" si="1"/>
        <v>51085762.999999985</v>
      </c>
      <c r="M18" s="13">
        <f t="shared" si="1"/>
        <v>8961573</v>
      </c>
      <c r="N18" s="14">
        <f t="shared" si="2"/>
        <v>60047335.999999985</v>
      </c>
      <c r="P18" s="3" t="s">
        <v>15</v>
      </c>
      <c r="Q18" s="2">
        <v>9091</v>
      </c>
      <c r="R18" s="2">
        <v>279</v>
      </c>
      <c r="S18" s="2">
        <v>2817</v>
      </c>
      <c r="T18" s="2">
        <v>477</v>
      </c>
      <c r="U18" s="2">
        <v>0</v>
      </c>
      <c r="V18" s="2">
        <v>1264</v>
      </c>
      <c r="W18" s="2">
        <v>23502</v>
      </c>
      <c r="X18" s="2">
        <v>0</v>
      </c>
      <c r="Y18" s="2">
        <v>4179</v>
      </c>
      <c r="Z18" s="2">
        <v>0</v>
      </c>
      <c r="AA18" s="1">
        <f t="shared" si="3"/>
        <v>39589</v>
      </c>
      <c r="AB18" s="13">
        <f t="shared" si="3"/>
        <v>2020</v>
      </c>
      <c r="AC18" s="17">
        <f t="shared" si="4"/>
        <v>41609</v>
      </c>
      <c r="AE18" s="3" t="s">
        <v>15</v>
      </c>
      <c r="AF18" s="2">
        <f t="shared" si="5"/>
        <v>2885.0442195578034</v>
      </c>
      <c r="AG18" s="2">
        <f t="shared" si="0"/>
        <v>6450</v>
      </c>
      <c r="AH18" s="2">
        <f t="shared" si="0"/>
        <v>4485.5236066737662</v>
      </c>
      <c r="AI18" s="2">
        <f t="shared" si="0"/>
        <v>4873.333333333333</v>
      </c>
      <c r="AJ18" s="2" t="str">
        <f t="shared" si="0"/>
        <v>N.A.</v>
      </c>
      <c r="AK18" s="2">
        <f t="shared" si="0"/>
        <v>3827.0909810126582</v>
      </c>
      <c r="AL18" s="2">
        <f t="shared" si="0"/>
        <v>520.04535784188545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1290.402965470206</v>
      </c>
      <c r="AQ18" s="13">
        <f t="shared" si="0"/>
        <v>4436.4222772277226</v>
      </c>
      <c r="AR18" s="14">
        <f t="shared" si="0"/>
        <v>1443.1333605710299</v>
      </c>
    </row>
    <row r="19" spans="1:44" ht="15" customHeight="1" thickBot="1" x14ac:dyDescent="0.3">
      <c r="A19" s="4" t="s">
        <v>16</v>
      </c>
      <c r="B19" s="2">
        <v>685716520.00000024</v>
      </c>
      <c r="C19" s="2">
        <v>2285871619.9999986</v>
      </c>
      <c r="D19" s="2">
        <v>221337292.00000009</v>
      </c>
      <c r="E19" s="2">
        <v>59875240</v>
      </c>
      <c r="F19" s="2">
        <v>59391060.000000007</v>
      </c>
      <c r="G19" s="2">
        <v>108325589</v>
      </c>
      <c r="H19" s="2">
        <v>305740713.99999988</v>
      </c>
      <c r="I19" s="2">
        <v>150865299.99999991</v>
      </c>
      <c r="J19" s="2">
        <v>0</v>
      </c>
      <c r="K19" s="2"/>
      <c r="L19" s="1">
        <f t="shared" ref="L19" si="6">B19+D19+F19+H19+J19</f>
        <v>1272185586.0000002</v>
      </c>
      <c r="M19" s="13">
        <f t="shared" ref="M19" si="7">C19+E19+G19+I19+K19</f>
        <v>2604937748.9999986</v>
      </c>
      <c r="N19" s="17">
        <f t="shared" ref="N19" si="8">L19+M19</f>
        <v>3877123334.999999</v>
      </c>
      <c r="P19" s="4" t="s">
        <v>16</v>
      </c>
      <c r="Q19" s="2">
        <v>163435</v>
      </c>
      <c r="R19" s="2">
        <v>362756</v>
      </c>
      <c r="S19" s="2">
        <v>38792</v>
      </c>
      <c r="T19" s="2">
        <v>5952</v>
      </c>
      <c r="U19" s="2">
        <v>9560</v>
      </c>
      <c r="V19" s="2">
        <v>17442</v>
      </c>
      <c r="W19" s="2">
        <v>111458</v>
      </c>
      <c r="X19" s="2">
        <v>20372</v>
      </c>
      <c r="Y19" s="2">
        <v>26808</v>
      </c>
      <c r="Z19" s="2">
        <v>0</v>
      </c>
      <c r="AA19" s="1">
        <f t="shared" ref="AA19" si="9">Q19+S19+U19+W19+Y19</f>
        <v>350053</v>
      </c>
      <c r="AB19" s="13">
        <f t="shared" ref="AB19" si="10">R19+T19+V19+X19+Z19</f>
        <v>406522</v>
      </c>
      <c r="AC19" s="14">
        <f t="shared" ref="AC19" si="11">AA19+AB19</f>
        <v>756575</v>
      </c>
      <c r="AE19" s="4" t="s">
        <v>16</v>
      </c>
      <c r="AF19" s="2">
        <f t="shared" si="5"/>
        <v>4195.6528283415437</v>
      </c>
      <c r="AG19" s="2">
        <f t="shared" si="0"/>
        <v>6301.4026508176257</v>
      </c>
      <c r="AH19" s="2">
        <f t="shared" si="0"/>
        <v>5705.7458238812151</v>
      </c>
      <c r="AI19" s="2">
        <f t="shared" si="0"/>
        <v>10059.684139784946</v>
      </c>
      <c r="AJ19" s="2">
        <f t="shared" si="0"/>
        <v>6212.4539748953985</v>
      </c>
      <c r="AK19" s="2">
        <f t="shared" si="0"/>
        <v>6210.6174177273251</v>
      </c>
      <c r="AL19" s="2">
        <f t="shared" si="0"/>
        <v>2743.1024601195058</v>
      </c>
      <c r="AM19" s="2">
        <f t="shared" si="0"/>
        <v>7405.5222854898839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3634.2656283477081</v>
      </c>
      <c r="AQ19" s="13">
        <f t="shared" ref="AQ19" si="13">IFERROR(M19/AB19, "N.A.")</f>
        <v>6407.8641475738059</v>
      </c>
      <c r="AR19" s="14">
        <f t="shared" ref="AR19" si="14">IFERROR(N19/AC19, "N.A.")</f>
        <v>5124.5723622905844</v>
      </c>
    </row>
    <row r="20" spans="1:44" ht="15" customHeight="1" thickBot="1" x14ac:dyDescent="0.3">
      <c r="A20" s="5" t="s">
        <v>0</v>
      </c>
      <c r="B20" s="24">
        <f>B19+C19</f>
        <v>2971588139.999999</v>
      </c>
      <c r="C20" s="26"/>
      <c r="D20" s="24">
        <f>D19+E19</f>
        <v>281212532.00000012</v>
      </c>
      <c r="E20" s="26"/>
      <c r="F20" s="24">
        <f>F19+G19</f>
        <v>167716649</v>
      </c>
      <c r="G20" s="26"/>
      <c r="H20" s="24">
        <f>H19+I19</f>
        <v>456606013.99999976</v>
      </c>
      <c r="I20" s="26"/>
      <c r="J20" s="24">
        <f>J19+K19</f>
        <v>0</v>
      </c>
      <c r="K20" s="26"/>
      <c r="L20" s="24">
        <f>L19+M19</f>
        <v>3877123334.999999</v>
      </c>
      <c r="M20" s="25"/>
      <c r="N20" s="18">
        <f>B20+D20+F20+H20+J20</f>
        <v>3877123334.999999</v>
      </c>
      <c r="P20" s="5" t="s">
        <v>0</v>
      </c>
      <c r="Q20" s="24">
        <f>Q19+R19</f>
        <v>526191</v>
      </c>
      <c r="R20" s="26"/>
      <c r="S20" s="24">
        <f>S19+T19</f>
        <v>44744</v>
      </c>
      <c r="T20" s="26"/>
      <c r="U20" s="24">
        <f>U19+V19</f>
        <v>27002</v>
      </c>
      <c r="V20" s="26"/>
      <c r="W20" s="24">
        <f>W19+X19</f>
        <v>131830</v>
      </c>
      <c r="X20" s="26"/>
      <c r="Y20" s="24">
        <f>Y19+Z19</f>
        <v>26808</v>
      </c>
      <c r="Z20" s="26"/>
      <c r="AA20" s="24">
        <f>AA19+AB19</f>
        <v>756575</v>
      </c>
      <c r="AB20" s="26"/>
      <c r="AC20" s="19">
        <f>Q20+S20+U20+W20+Y20</f>
        <v>756575</v>
      </c>
      <c r="AE20" s="5" t="s">
        <v>0</v>
      </c>
      <c r="AF20" s="27">
        <f>IFERROR(B20/Q20,"N.A.")</f>
        <v>5647.3564542152926</v>
      </c>
      <c r="AG20" s="28"/>
      <c r="AH20" s="27">
        <f>IFERROR(D20/S20,"N.A.")</f>
        <v>6284.9215984266075</v>
      </c>
      <c r="AI20" s="28"/>
      <c r="AJ20" s="27">
        <f>IFERROR(F20/U20,"N.A.")</f>
        <v>6211.2676468409745</v>
      </c>
      <c r="AK20" s="28"/>
      <c r="AL20" s="27">
        <f>IFERROR(H20/W20,"N.A.")</f>
        <v>3463.5971630129693</v>
      </c>
      <c r="AM20" s="28"/>
      <c r="AN20" s="27">
        <f>IFERROR(J20/Y20,"N.A.")</f>
        <v>0</v>
      </c>
      <c r="AO20" s="28"/>
      <c r="AP20" s="27">
        <f>IFERROR(L20/AA20,"N.A.")</f>
        <v>5124.5723622905844</v>
      </c>
      <c r="AQ20" s="28"/>
      <c r="AR20" s="16">
        <f>IFERROR(N20/AC20, "N.A.")</f>
        <v>5124.5723622905844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128392086.00000001</v>
      </c>
      <c r="C27" s="2"/>
      <c r="D27" s="2">
        <v>80427665.999999985</v>
      </c>
      <c r="E27" s="2"/>
      <c r="F27" s="2">
        <v>49732069.999999993</v>
      </c>
      <c r="G27" s="2"/>
      <c r="H27" s="2">
        <v>190293855.00000015</v>
      </c>
      <c r="I27" s="2"/>
      <c r="J27" s="2">
        <v>0</v>
      </c>
      <c r="K27" s="2"/>
      <c r="L27" s="1">
        <f>B27+D27+F27+H27+J27</f>
        <v>448845677.00000012</v>
      </c>
      <c r="M27" s="13">
        <f>C27+E27+G27+I27+K27</f>
        <v>0</v>
      </c>
      <c r="N27" s="14">
        <f>L27+M27</f>
        <v>448845677.00000012</v>
      </c>
      <c r="P27" s="3" t="s">
        <v>12</v>
      </c>
      <c r="Q27" s="2">
        <v>27138</v>
      </c>
      <c r="R27" s="2">
        <v>0</v>
      </c>
      <c r="S27" s="2">
        <v>12794</v>
      </c>
      <c r="T27" s="2">
        <v>0</v>
      </c>
      <c r="U27" s="2">
        <v>8175</v>
      </c>
      <c r="V27" s="2">
        <v>0</v>
      </c>
      <c r="W27" s="2">
        <v>43508</v>
      </c>
      <c r="X27" s="2">
        <v>0</v>
      </c>
      <c r="Y27" s="2">
        <v>2245</v>
      </c>
      <c r="Z27" s="2">
        <v>0</v>
      </c>
      <c r="AA27" s="1">
        <f>Q27+S27+U27+W27+Y27</f>
        <v>93860</v>
      </c>
      <c r="AB27" s="13">
        <f>R27+T27+V27+X27+Z27</f>
        <v>0</v>
      </c>
      <c r="AC27" s="14">
        <f>AA27+AB27</f>
        <v>93860</v>
      </c>
      <c r="AE27" s="3" t="s">
        <v>12</v>
      </c>
      <c r="AF27" s="2">
        <f>IFERROR(B27/Q27, "N.A.")</f>
        <v>4731.0813619279243</v>
      </c>
      <c r="AG27" s="2" t="str">
        <f t="shared" ref="AG27:AR31" si="15">IFERROR(C27/R27, "N.A.")</f>
        <v>N.A.</v>
      </c>
      <c r="AH27" s="2">
        <f t="shared" si="15"/>
        <v>6286.3581366265425</v>
      </c>
      <c r="AI27" s="2" t="str">
        <f t="shared" si="15"/>
        <v>N.A.</v>
      </c>
      <c r="AJ27" s="2">
        <f t="shared" si="15"/>
        <v>6083.43363914373</v>
      </c>
      <c r="AK27" s="2" t="str">
        <f t="shared" si="15"/>
        <v>N.A.</v>
      </c>
      <c r="AL27" s="2">
        <f t="shared" si="15"/>
        <v>4373.7670083662806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4782.0762518644806</v>
      </c>
      <c r="AQ27" s="13" t="str">
        <f t="shared" si="15"/>
        <v>N.A.</v>
      </c>
      <c r="AR27" s="14">
        <f t="shared" si="15"/>
        <v>4782.0762518644806</v>
      </c>
    </row>
    <row r="28" spans="1:44" ht="15" customHeight="1" thickBot="1" x14ac:dyDescent="0.3">
      <c r="A28" s="3" t="s">
        <v>13</v>
      </c>
      <c r="B28" s="2">
        <v>13302819.999999998</v>
      </c>
      <c r="C28" s="2">
        <v>2645599.9999999995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13302819.999999998</v>
      </c>
      <c r="M28" s="13">
        <f t="shared" si="16"/>
        <v>2645599.9999999995</v>
      </c>
      <c r="N28" s="14">
        <f t="shared" ref="N28:N30" si="17">L28+M28</f>
        <v>15948419.999999998</v>
      </c>
      <c r="P28" s="3" t="s">
        <v>13</v>
      </c>
      <c r="Q28" s="2">
        <v>3292</v>
      </c>
      <c r="R28" s="2">
        <v>1147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3292</v>
      </c>
      <c r="AB28" s="13">
        <f t="shared" si="18"/>
        <v>1147</v>
      </c>
      <c r="AC28" s="14">
        <f t="shared" ref="AC28:AC30" si="19">AA28+AB28</f>
        <v>4439</v>
      </c>
      <c r="AE28" s="3" t="s">
        <v>13</v>
      </c>
      <c r="AF28" s="2">
        <f t="shared" ref="AF28:AF31" si="20">IFERROR(B28/Q28, "N.A.")</f>
        <v>4040.9538274605097</v>
      </c>
      <c r="AG28" s="2">
        <f t="shared" si="15"/>
        <v>2306.5387968613773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4040.9538274605097</v>
      </c>
      <c r="AQ28" s="13">
        <f t="shared" si="15"/>
        <v>2306.5387968613773</v>
      </c>
      <c r="AR28" s="14">
        <f t="shared" si="15"/>
        <v>3592.7956747015091</v>
      </c>
    </row>
    <row r="29" spans="1:44" ht="15" customHeight="1" thickBot="1" x14ac:dyDescent="0.3">
      <c r="A29" s="3" t="s">
        <v>14</v>
      </c>
      <c r="B29" s="2">
        <v>277069865.00000006</v>
      </c>
      <c r="C29" s="2">
        <v>1418097619.9999998</v>
      </c>
      <c r="D29" s="2">
        <v>92006461.000000015</v>
      </c>
      <c r="E29" s="2">
        <v>30122460.000000004</v>
      </c>
      <c r="F29" s="2"/>
      <c r="G29" s="2">
        <v>93632295.999999985</v>
      </c>
      <c r="H29" s="2"/>
      <c r="I29" s="2">
        <v>115630809.99999996</v>
      </c>
      <c r="J29" s="2">
        <v>0</v>
      </c>
      <c r="K29" s="2"/>
      <c r="L29" s="1">
        <f t="shared" si="16"/>
        <v>369076326.00000006</v>
      </c>
      <c r="M29" s="13">
        <f t="shared" si="16"/>
        <v>1657483185.9999998</v>
      </c>
      <c r="N29" s="14">
        <f t="shared" si="17"/>
        <v>2026559511.9999998</v>
      </c>
      <c r="P29" s="3" t="s">
        <v>14</v>
      </c>
      <c r="Q29" s="2">
        <v>56285</v>
      </c>
      <c r="R29" s="2">
        <v>221671</v>
      </c>
      <c r="S29" s="2">
        <v>15714</v>
      </c>
      <c r="T29" s="2">
        <v>3635</v>
      </c>
      <c r="U29" s="2">
        <v>0</v>
      </c>
      <c r="V29" s="2">
        <v>12450</v>
      </c>
      <c r="W29" s="2">
        <v>0</v>
      </c>
      <c r="X29" s="2">
        <v>13079</v>
      </c>
      <c r="Y29" s="2">
        <v>4881</v>
      </c>
      <c r="Z29" s="2">
        <v>0</v>
      </c>
      <c r="AA29" s="1">
        <f t="shared" si="18"/>
        <v>76880</v>
      </c>
      <c r="AB29" s="13">
        <f t="shared" si="18"/>
        <v>250835</v>
      </c>
      <c r="AC29" s="14">
        <f t="shared" si="19"/>
        <v>327715</v>
      </c>
      <c r="AE29" s="3" t="s">
        <v>14</v>
      </c>
      <c r="AF29" s="2">
        <f t="shared" si="20"/>
        <v>4922.6235231411574</v>
      </c>
      <c r="AG29" s="2">
        <f t="shared" si="15"/>
        <v>6397.3078120277341</v>
      </c>
      <c r="AH29" s="2">
        <f t="shared" si="15"/>
        <v>5855.0630647829967</v>
      </c>
      <c r="AI29" s="2">
        <f t="shared" si="15"/>
        <v>8286.7840440165073</v>
      </c>
      <c r="AJ29" s="2" t="str">
        <f t="shared" si="15"/>
        <v>N.A.</v>
      </c>
      <c r="AK29" s="2">
        <f t="shared" si="15"/>
        <v>7520.6663453815245</v>
      </c>
      <c r="AL29" s="2" t="str">
        <f t="shared" si="15"/>
        <v>N.A.</v>
      </c>
      <c r="AM29" s="2">
        <f t="shared" si="15"/>
        <v>8840.9519076381948</v>
      </c>
      <c r="AN29" s="2">
        <f t="shared" si="15"/>
        <v>0</v>
      </c>
      <c r="AO29" s="2" t="str">
        <f t="shared" si="15"/>
        <v>N.A.</v>
      </c>
      <c r="AP29" s="15">
        <f t="shared" si="15"/>
        <v>4800.6806191467231</v>
      </c>
      <c r="AQ29" s="13">
        <f t="shared" si="15"/>
        <v>6607.8624833057575</v>
      </c>
      <c r="AR29" s="14">
        <f t="shared" si="15"/>
        <v>6183.9083105747368</v>
      </c>
    </row>
    <row r="30" spans="1:44" ht="15" customHeight="1" thickBot="1" x14ac:dyDescent="0.3">
      <c r="A30" s="3" t="s">
        <v>15</v>
      </c>
      <c r="B30" s="2">
        <v>26227936.999999993</v>
      </c>
      <c r="C30" s="2">
        <v>1799550</v>
      </c>
      <c r="D30" s="2">
        <v>12635720</v>
      </c>
      <c r="E30" s="2">
        <v>2324580</v>
      </c>
      <c r="F30" s="2"/>
      <c r="G30" s="2">
        <v>4837443</v>
      </c>
      <c r="H30" s="2">
        <v>11038855.000000007</v>
      </c>
      <c r="I30" s="2"/>
      <c r="J30" s="2">
        <v>0</v>
      </c>
      <c r="K30" s="2"/>
      <c r="L30" s="1">
        <f t="shared" si="16"/>
        <v>49902512</v>
      </c>
      <c r="M30" s="13">
        <f t="shared" si="16"/>
        <v>8961573</v>
      </c>
      <c r="N30" s="14">
        <f t="shared" si="17"/>
        <v>58864085</v>
      </c>
      <c r="P30" s="3" t="s">
        <v>15</v>
      </c>
      <c r="Q30" s="2">
        <v>9091</v>
      </c>
      <c r="R30" s="2">
        <v>279</v>
      </c>
      <c r="S30" s="2">
        <v>2817</v>
      </c>
      <c r="T30" s="2">
        <v>477</v>
      </c>
      <c r="U30" s="2">
        <v>0</v>
      </c>
      <c r="V30" s="2">
        <v>1264</v>
      </c>
      <c r="W30" s="2">
        <v>22131</v>
      </c>
      <c r="X30" s="2">
        <v>0</v>
      </c>
      <c r="Y30" s="2">
        <v>3670</v>
      </c>
      <c r="Z30" s="2">
        <v>0</v>
      </c>
      <c r="AA30" s="1">
        <f t="shared" si="18"/>
        <v>37709</v>
      </c>
      <c r="AB30" s="13">
        <f t="shared" si="18"/>
        <v>2020</v>
      </c>
      <c r="AC30" s="17">
        <f t="shared" si="19"/>
        <v>39729</v>
      </c>
      <c r="AE30" s="3" t="s">
        <v>15</v>
      </c>
      <c r="AF30" s="2">
        <f t="shared" si="20"/>
        <v>2885.0442195578034</v>
      </c>
      <c r="AG30" s="2">
        <f t="shared" si="15"/>
        <v>6450</v>
      </c>
      <c r="AH30" s="2">
        <f t="shared" si="15"/>
        <v>4485.5236066737662</v>
      </c>
      <c r="AI30" s="2">
        <f t="shared" si="15"/>
        <v>4873.333333333333</v>
      </c>
      <c r="AJ30" s="2" t="str">
        <f t="shared" si="15"/>
        <v>N.A.</v>
      </c>
      <c r="AK30" s="2">
        <f t="shared" si="15"/>
        <v>3827.0909810126582</v>
      </c>
      <c r="AL30" s="2">
        <f t="shared" si="15"/>
        <v>498.79603271429249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1323.3581373146994</v>
      </c>
      <c r="AQ30" s="13">
        <f t="shared" si="15"/>
        <v>4436.4222772277226</v>
      </c>
      <c r="AR30" s="14">
        <f t="shared" si="15"/>
        <v>1481.6402376098065</v>
      </c>
    </row>
    <row r="31" spans="1:44" ht="15" customHeight="1" thickBot="1" x14ac:dyDescent="0.3">
      <c r="A31" s="4" t="s">
        <v>16</v>
      </c>
      <c r="B31" s="2">
        <v>444992707.9999997</v>
      </c>
      <c r="C31" s="2">
        <v>1422542770.000001</v>
      </c>
      <c r="D31" s="2">
        <v>185069846.99999988</v>
      </c>
      <c r="E31" s="2">
        <v>32447040.000000007</v>
      </c>
      <c r="F31" s="2">
        <v>49732069.999999993</v>
      </c>
      <c r="G31" s="2">
        <v>98469738.999999955</v>
      </c>
      <c r="H31" s="2">
        <v>201332710.00000009</v>
      </c>
      <c r="I31" s="2">
        <v>115630809.99999996</v>
      </c>
      <c r="J31" s="2">
        <v>0</v>
      </c>
      <c r="K31" s="2"/>
      <c r="L31" s="1">
        <f t="shared" ref="L31" si="21">B31+D31+F31+H31+J31</f>
        <v>881127334.99999964</v>
      </c>
      <c r="M31" s="13">
        <f t="shared" ref="M31" si="22">C31+E31+G31+I31+K31</f>
        <v>1669090359.000001</v>
      </c>
      <c r="N31" s="17">
        <f t="shared" ref="N31" si="23">L31+M31</f>
        <v>2550217694.0000005</v>
      </c>
      <c r="P31" s="4" t="s">
        <v>16</v>
      </c>
      <c r="Q31" s="2">
        <v>95806</v>
      </c>
      <c r="R31" s="2">
        <v>223097</v>
      </c>
      <c r="S31" s="2">
        <v>31325</v>
      </c>
      <c r="T31" s="2">
        <v>4112</v>
      </c>
      <c r="U31" s="2">
        <v>8175</v>
      </c>
      <c r="V31" s="2">
        <v>13714</v>
      </c>
      <c r="W31" s="2">
        <v>65639</v>
      </c>
      <c r="X31" s="2">
        <v>13079</v>
      </c>
      <c r="Y31" s="2">
        <v>10796</v>
      </c>
      <c r="Z31" s="2">
        <v>0</v>
      </c>
      <c r="AA31" s="1">
        <f t="shared" ref="AA31" si="24">Q31+S31+U31+W31+Y31</f>
        <v>211741</v>
      </c>
      <c r="AB31" s="13">
        <f t="shared" ref="AB31" si="25">R31+T31+V31+X31+Z31</f>
        <v>254002</v>
      </c>
      <c r="AC31" s="14">
        <f t="shared" ref="AC31" si="26">AA31+AB31</f>
        <v>465743</v>
      </c>
      <c r="AE31" s="4" t="s">
        <v>16</v>
      </c>
      <c r="AF31" s="2">
        <f t="shared" si="20"/>
        <v>4644.7269273323145</v>
      </c>
      <c r="AG31" s="2">
        <f t="shared" si="15"/>
        <v>6376.3419947377197</v>
      </c>
      <c r="AH31" s="2">
        <f t="shared" si="15"/>
        <v>5908.0557701516327</v>
      </c>
      <c r="AI31" s="2">
        <f t="shared" si="15"/>
        <v>7890.8171206225697</v>
      </c>
      <c r="AJ31" s="2">
        <f t="shared" si="15"/>
        <v>6083.43363914373</v>
      </c>
      <c r="AK31" s="2">
        <f t="shared" si="15"/>
        <v>7180.2347236400728</v>
      </c>
      <c r="AL31" s="2">
        <f t="shared" si="15"/>
        <v>3067.2726580234325</v>
      </c>
      <c r="AM31" s="2">
        <f t="shared" si="15"/>
        <v>8840.9519076381948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4161.3449213898093</v>
      </c>
      <c r="AQ31" s="13">
        <f t="shared" ref="AQ31" si="28">IFERROR(M31/AB31, "N.A.")</f>
        <v>6571.170144329576</v>
      </c>
      <c r="AR31" s="14">
        <f t="shared" ref="AR31" si="29">IFERROR(N31/AC31, "N.A.")</f>
        <v>5475.5899584105409</v>
      </c>
    </row>
    <row r="32" spans="1:44" ht="15" customHeight="1" thickBot="1" x14ac:dyDescent="0.3">
      <c r="A32" s="5" t="s">
        <v>0</v>
      </c>
      <c r="B32" s="24">
        <f>B31+C31</f>
        <v>1867535478.0000007</v>
      </c>
      <c r="C32" s="26"/>
      <c r="D32" s="24">
        <f>D31+E31</f>
        <v>217516886.99999988</v>
      </c>
      <c r="E32" s="26"/>
      <c r="F32" s="24">
        <f>F31+G31</f>
        <v>148201808.99999994</v>
      </c>
      <c r="G32" s="26"/>
      <c r="H32" s="24">
        <f>H31+I31</f>
        <v>316963520.00000006</v>
      </c>
      <c r="I32" s="26"/>
      <c r="J32" s="24">
        <f>J31+K31</f>
        <v>0</v>
      </c>
      <c r="K32" s="26"/>
      <c r="L32" s="24">
        <f>L31+M31</f>
        <v>2550217694.0000005</v>
      </c>
      <c r="M32" s="25"/>
      <c r="N32" s="18">
        <f>B32+D32+F32+H32+J32</f>
        <v>2550217694.0000005</v>
      </c>
      <c r="P32" s="5" t="s">
        <v>0</v>
      </c>
      <c r="Q32" s="24">
        <f>Q31+R31</f>
        <v>318903</v>
      </c>
      <c r="R32" s="26"/>
      <c r="S32" s="24">
        <f>S31+T31</f>
        <v>35437</v>
      </c>
      <c r="T32" s="26"/>
      <c r="U32" s="24">
        <f>U31+V31</f>
        <v>21889</v>
      </c>
      <c r="V32" s="26"/>
      <c r="W32" s="24">
        <f>W31+X31</f>
        <v>78718</v>
      </c>
      <c r="X32" s="26"/>
      <c r="Y32" s="24">
        <f>Y31+Z31</f>
        <v>10796</v>
      </c>
      <c r="Z32" s="26"/>
      <c r="AA32" s="24">
        <f>AA31+AB31</f>
        <v>465743</v>
      </c>
      <c r="AB32" s="26"/>
      <c r="AC32" s="19">
        <f>Q32+S32+U32+W32+Y32</f>
        <v>465743</v>
      </c>
      <c r="AE32" s="5" t="s">
        <v>0</v>
      </c>
      <c r="AF32" s="27">
        <f>IFERROR(B32/Q32,"N.A.")</f>
        <v>5856.1238934723124</v>
      </c>
      <c r="AG32" s="28"/>
      <c r="AH32" s="27">
        <f>IFERROR(D32/S32,"N.A.")</f>
        <v>6138.1292716652051</v>
      </c>
      <c r="AI32" s="28"/>
      <c r="AJ32" s="27">
        <f>IFERROR(F32/U32,"N.A.")</f>
        <v>6770.6066517428817</v>
      </c>
      <c r="AK32" s="28"/>
      <c r="AL32" s="27">
        <f>IFERROR(H32/W32,"N.A.")</f>
        <v>4026.5697807362999</v>
      </c>
      <c r="AM32" s="28"/>
      <c r="AN32" s="27">
        <f>IFERROR(J32/Y32,"N.A.")</f>
        <v>0</v>
      </c>
      <c r="AO32" s="28"/>
      <c r="AP32" s="27">
        <f>IFERROR(L32/AA32,"N.A.")</f>
        <v>5475.5899584105409</v>
      </c>
      <c r="AQ32" s="28"/>
      <c r="AR32" s="16">
        <f>IFERROR(N32/AC32, "N.A.")</f>
        <v>5475.5899584105409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26457373.999999996</v>
      </c>
      <c r="C39" s="2"/>
      <c r="D39" s="2">
        <v>1933650</v>
      </c>
      <c r="E39" s="2"/>
      <c r="F39" s="2">
        <v>9658990</v>
      </c>
      <c r="G39" s="2"/>
      <c r="H39" s="2">
        <v>103224753.00000004</v>
      </c>
      <c r="I39" s="2"/>
      <c r="J39" s="2">
        <v>0</v>
      </c>
      <c r="K39" s="2"/>
      <c r="L39" s="1">
        <f>B39+D39+F39+H39+J39</f>
        <v>141274767.00000006</v>
      </c>
      <c r="M39" s="13">
        <f>C39+E39+G39+I39+K39</f>
        <v>0</v>
      </c>
      <c r="N39" s="14">
        <f>L39+M39</f>
        <v>141274767.00000006</v>
      </c>
      <c r="P39" s="3" t="s">
        <v>12</v>
      </c>
      <c r="Q39" s="2">
        <v>7973</v>
      </c>
      <c r="R39" s="2">
        <v>0</v>
      </c>
      <c r="S39" s="2">
        <v>541</v>
      </c>
      <c r="T39" s="2">
        <v>0</v>
      </c>
      <c r="U39" s="2">
        <v>1385</v>
      </c>
      <c r="V39" s="2">
        <v>0</v>
      </c>
      <c r="W39" s="2">
        <v>44448</v>
      </c>
      <c r="X39" s="2">
        <v>0</v>
      </c>
      <c r="Y39" s="2">
        <v>7694</v>
      </c>
      <c r="Z39" s="2">
        <v>0</v>
      </c>
      <c r="AA39" s="1">
        <f>Q39+S39+U39+W39+Y39</f>
        <v>62041</v>
      </c>
      <c r="AB39" s="13">
        <f>R39+T39+V39+X39+Z39</f>
        <v>0</v>
      </c>
      <c r="AC39" s="14">
        <f>AA39+AB39</f>
        <v>62041</v>
      </c>
      <c r="AE39" s="3" t="s">
        <v>12</v>
      </c>
      <c r="AF39" s="2">
        <f>IFERROR(B39/Q39, "N.A.")</f>
        <v>3318.3712529788031</v>
      </c>
      <c r="AG39" s="2" t="str">
        <f t="shared" ref="AG39:AR43" si="30">IFERROR(C39/R39, "N.A.")</f>
        <v>N.A.</v>
      </c>
      <c r="AH39" s="2">
        <f t="shared" si="30"/>
        <v>3574.2144177449168</v>
      </c>
      <c r="AI39" s="2" t="str">
        <f t="shared" si="30"/>
        <v>N.A.</v>
      </c>
      <c r="AJ39" s="2">
        <f t="shared" si="30"/>
        <v>6974</v>
      </c>
      <c r="AK39" s="2" t="str">
        <f t="shared" si="30"/>
        <v>N.A.</v>
      </c>
      <c r="AL39" s="2">
        <f t="shared" si="30"/>
        <v>2322.3711528077765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2277.1194371464039</v>
      </c>
      <c r="AQ39" s="13" t="str">
        <f t="shared" si="30"/>
        <v>N.A.</v>
      </c>
      <c r="AR39" s="14">
        <f t="shared" si="30"/>
        <v>2277.1194371464039</v>
      </c>
    </row>
    <row r="40" spans="1:44" ht="15" customHeight="1" thickBot="1" x14ac:dyDescent="0.3">
      <c r="A40" s="3" t="s">
        <v>13</v>
      </c>
      <c r="B40" s="2">
        <v>74451729.999999985</v>
      </c>
      <c r="C40" s="2">
        <v>6466980</v>
      </c>
      <c r="D40" s="2">
        <v>75207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74526936.999999985</v>
      </c>
      <c r="M40" s="13">
        <f t="shared" si="31"/>
        <v>6466980</v>
      </c>
      <c r="N40" s="14">
        <f t="shared" ref="N40:N42" si="32">L40+M40</f>
        <v>80993916.999999985</v>
      </c>
      <c r="P40" s="3" t="s">
        <v>13</v>
      </c>
      <c r="Q40" s="2">
        <v>22296</v>
      </c>
      <c r="R40" s="2">
        <v>1291</v>
      </c>
      <c r="S40" s="2">
        <v>159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22455</v>
      </c>
      <c r="AB40" s="13">
        <f t="shared" si="33"/>
        <v>1291</v>
      </c>
      <c r="AC40" s="14">
        <f t="shared" ref="AC40:AC42" si="34">AA40+AB40</f>
        <v>23746</v>
      </c>
      <c r="AE40" s="3" t="s">
        <v>13</v>
      </c>
      <c r="AF40" s="2">
        <f t="shared" ref="AF40:AF43" si="35">IFERROR(B40/Q40, "N.A.")</f>
        <v>3339.2415679942583</v>
      </c>
      <c r="AG40" s="2">
        <f t="shared" si="30"/>
        <v>5009.2796281951978</v>
      </c>
      <c r="AH40" s="2">
        <f t="shared" si="30"/>
        <v>473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3318.9462035181468</v>
      </c>
      <c r="AQ40" s="13">
        <f t="shared" si="30"/>
        <v>5009.2796281951978</v>
      </c>
      <c r="AR40" s="14">
        <f t="shared" si="30"/>
        <v>3410.8446475195815</v>
      </c>
    </row>
    <row r="41" spans="1:44" ht="15" customHeight="1" thickBot="1" x14ac:dyDescent="0.3">
      <c r="A41" s="3" t="s">
        <v>14</v>
      </c>
      <c r="B41" s="2">
        <v>139814708.00000003</v>
      </c>
      <c r="C41" s="2">
        <v>856861869.99999928</v>
      </c>
      <c r="D41" s="2">
        <v>34258588.000000007</v>
      </c>
      <c r="E41" s="2">
        <v>27428200</v>
      </c>
      <c r="F41" s="2"/>
      <c r="G41" s="2">
        <v>9855850.0000000019</v>
      </c>
      <c r="H41" s="2"/>
      <c r="I41" s="2">
        <v>35234490.000000007</v>
      </c>
      <c r="J41" s="2">
        <v>0</v>
      </c>
      <c r="K41" s="2"/>
      <c r="L41" s="1">
        <f t="shared" si="31"/>
        <v>174073296.00000003</v>
      </c>
      <c r="M41" s="13">
        <f t="shared" si="31"/>
        <v>929380409.99999928</v>
      </c>
      <c r="N41" s="14">
        <f t="shared" si="32"/>
        <v>1103453705.9999993</v>
      </c>
      <c r="P41" s="3" t="s">
        <v>14</v>
      </c>
      <c r="Q41" s="2">
        <v>37360</v>
      </c>
      <c r="R41" s="2">
        <v>138368</v>
      </c>
      <c r="S41" s="2">
        <v>6767</v>
      </c>
      <c r="T41" s="2">
        <v>1840</v>
      </c>
      <c r="U41" s="2">
        <v>0</v>
      </c>
      <c r="V41" s="2">
        <v>3728</v>
      </c>
      <c r="W41" s="2">
        <v>0</v>
      </c>
      <c r="X41" s="2">
        <v>7293</v>
      </c>
      <c r="Y41" s="2">
        <v>7809</v>
      </c>
      <c r="Z41" s="2">
        <v>0</v>
      </c>
      <c r="AA41" s="1">
        <f t="shared" si="33"/>
        <v>51936</v>
      </c>
      <c r="AB41" s="13">
        <f t="shared" si="33"/>
        <v>151229</v>
      </c>
      <c r="AC41" s="14">
        <f t="shared" si="34"/>
        <v>203165</v>
      </c>
      <c r="AE41" s="3" t="s">
        <v>14</v>
      </c>
      <c r="AF41" s="2">
        <f t="shared" si="35"/>
        <v>3742.3637044967886</v>
      </c>
      <c r="AG41" s="2">
        <f t="shared" si="30"/>
        <v>6192.6303046947223</v>
      </c>
      <c r="AH41" s="2">
        <f t="shared" si="30"/>
        <v>5062.5961282695444</v>
      </c>
      <c r="AI41" s="2">
        <f t="shared" si="30"/>
        <v>14906.630434782608</v>
      </c>
      <c r="AJ41" s="2" t="str">
        <f t="shared" si="30"/>
        <v>N.A.</v>
      </c>
      <c r="AK41" s="2">
        <f t="shared" si="30"/>
        <v>2643.736587982833</v>
      </c>
      <c r="AL41" s="2" t="str">
        <f t="shared" si="30"/>
        <v>N.A.</v>
      </c>
      <c r="AM41" s="2">
        <f t="shared" si="30"/>
        <v>4831.2751953928437</v>
      </c>
      <c r="AN41" s="2">
        <f t="shared" si="30"/>
        <v>0</v>
      </c>
      <c r="AO41" s="2" t="str">
        <f t="shared" si="30"/>
        <v>N.A.</v>
      </c>
      <c r="AP41" s="15">
        <f t="shared" si="30"/>
        <v>3351.6885397412207</v>
      </c>
      <c r="AQ41" s="13">
        <f t="shared" si="30"/>
        <v>6145.5171296510543</v>
      </c>
      <c r="AR41" s="14">
        <f t="shared" si="30"/>
        <v>5431.317923854991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1183250.9999999998</v>
      </c>
      <c r="I42" s="2"/>
      <c r="J42" s="2">
        <v>0</v>
      </c>
      <c r="K42" s="2"/>
      <c r="L42" s="1">
        <f t="shared" si="31"/>
        <v>1183250.9999999998</v>
      </c>
      <c r="M42" s="13">
        <f t="shared" si="31"/>
        <v>0</v>
      </c>
      <c r="N42" s="14">
        <f t="shared" si="32"/>
        <v>1183250.9999999998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1371</v>
      </c>
      <c r="X42" s="2">
        <v>0</v>
      </c>
      <c r="Y42" s="2">
        <v>509</v>
      </c>
      <c r="Z42" s="2">
        <v>0</v>
      </c>
      <c r="AA42" s="1">
        <f t="shared" si="33"/>
        <v>1880</v>
      </c>
      <c r="AB42" s="13">
        <f t="shared" si="33"/>
        <v>0</v>
      </c>
      <c r="AC42" s="14">
        <f t="shared" si="34"/>
        <v>1880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863.0568927789933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629.38882978723393</v>
      </c>
      <c r="AQ42" s="13" t="str">
        <f t="shared" si="30"/>
        <v>N.A.</v>
      </c>
      <c r="AR42" s="14">
        <f t="shared" si="30"/>
        <v>629.38882978723393</v>
      </c>
    </row>
    <row r="43" spans="1:44" ht="15" customHeight="1" thickBot="1" x14ac:dyDescent="0.3">
      <c r="A43" s="4" t="s">
        <v>16</v>
      </c>
      <c r="B43" s="2">
        <v>240723811.99999988</v>
      </c>
      <c r="C43" s="2">
        <v>863328849.9999994</v>
      </c>
      <c r="D43" s="2">
        <v>36267444.999999993</v>
      </c>
      <c r="E43" s="2">
        <v>27428200</v>
      </c>
      <c r="F43" s="2">
        <v>9658990</v>
      </c>
      <c r="G43" s="2">
        <v>9855850.0000000019</v>
      </c>
      <c r="H43" s="2">
        <v>104408004.00000007</v>
      </c>
      <c r="I43" s="2">
        <v>35234490.000000007</v>
      </c>
      <c r="J43" s="2">
        <v>0</v>
      </c>
      <c r="K43" s="2"/>
      <c r="L43" s="1">
        <f t="shared" ref="L43" si="36">B43+D43+F43+H43+J43</f>
        <v>391058250.99999994</v>
      </c>
      <c r="M43" s="13">
        <f t="shared" ref="M43" si="37">C43+E43+G43+I43+K43</f>
        <v>935847389.9999994</v>
      </c>
      <c r="N43" s="17">
        <f t="shared" ref="N43" si="38">L43+M43</f>
        <v>1326905640.9999993</v>
      </c>
      <c r="P43" s="4" t="s">
        <v>16</v>
      </c>
      <c r="Q43" s="2">
        <v>67629</v>
      </c>
      <c r="R43" s="2">
        <v>139659</v>
      </c>
      <c r="S43" s="2">
        <v>7467</v>
      </c>
      <c r="T43" s="2">
        <v>1840</v>
      </c>
      <c r="U43" s="2">
        <v>1385</v>
      </c>
      <c r="V43" s="2">
        <v>3728</v>
      </c>
      <c r="W43" s="2">
        <v>45819</v>
      </c>
      <c r="X43" s="2">
        <v>7293</v>
      </c>
      <c r="Y43" s="2">
        <v>16012</v>
      </c>
      <c r="Z43" s="2">
        <v>0</v>
      </c>
      <c r="AA43" s="1">
        <f t="shared" ref="AA43" si="39">Q43+S43+U43+W43+Y43</f>
        <v>138312</v>
      </c>
      <c r="AB43" s="13">
        <f t="shared" ref="AB43" si="40">R43+T43+V43+X43+Z43</f>
        <v>152520</v>
      </c>
      <c r="AC43" s="17">
        <f t="shared" ref="AC43" si="41">AA43+AB43</f>
        <v>290832</v>
      </c>
      <c r="AE43" s="4" t="s">
        <v>16</v>
      </c>
      <c r="AF43" s="2">
        <f t="shared" si="35"/>
        <v>3559.4761418917901</v>
      </c>
      <c r="AG43" s="2">
        <f t="shared" si="30"/>
        <v>6181.6914770977837</v>
      </c>
      <c r="AH43" s="2">
        <f t="shared" si="30"/>
        <v>4857.0302665059589</v>
      </c>
      <c r="AI43" s="2">
        <f t="shared" si="30"/>
        <v>14906.630434782608</v>
      </c>
      <c r="AJ43" s="2">
        <f t="shared" si="30"/>
        <v>6974</v>
      </c>
      <c r="AK43" s="2">
        <f t="shared" si="30"/>
        <v>2643.736587982833</v>
      </c>
      <c r="AL43" s="2">
        <f t="shared" si="30"/>
        <v>2278.7054278792657</v>
      </c>
      <c r="AM43" s="2">
        <f t="shared" si="30"/>
        <v>4831.2751953928437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2827.3631427497248</v>
      </c>
      <c r="AQ43" s="13">
        <f t="shared" ref="AQ43" si="43">IFERROR(M43/AB43, "N.A.")</f>
        <v>6135.8994885916563</v>
      </c>
      <c r="AR43" s="14">
        <f t="shared" ref="AR43" si="44">IFERROR(N43/AC43, "N.A.")</f>
        <v>4562.4471894426997</v>
      </c>
    </row>
    <row r="44" spans="1:44" ht="15" customHeight="1" thickBot="1" x14ac:dyDescent="0.3">
      <c r="A44" s="5" t="s">
        <v>0</v>
      </c>
      <c r="B44" s="24">
        <f>B43+C43</f>
        <v>1104052661.9999993</v>
      </c>
      <c r="C44" s="26"/>
      <c r="D44" s="24">
        <f>D43+E43</f>
        <v>63695644.999999993</v>
      </c>
      <c r="E44" s="26"/>
      <c r="F44" s="24">
        <f>F43+G43</f>
        <v>19514840</v>
      </c>
      <c r="G44" s="26"/>
      <c r="H44" s="24">
        <f>H43+I43</f>
        <v>139642494.00000009</v>
      </c>
      <c r="I44" s="26"/>
      <c r="J44" s="24">
        <f>J43+K43</f>
        <v>0</v>
      </c>
      <c r="K44" s="26"/>
      <c r="L44" s="24">
        <f>L43+M43</f>
        <v>1326905640.9999993</v>
      </c>
      <c r="M44" s="25"/>
      <c r="N44" s="18">
        <f>B44+D44+F44+H44+J44</f>
        <v>1326905640.9999993</v>
      </c>
      <c r="P44" s="5" t="s">
        <v>0</v>
      </c>
      <c r="Q44" s="24">
        <f>Q43+R43</f>
        <v>207288</v>
      </c>
      <c r="R44" s="26"/>
      <c r="S44" s="24">
        <f>S43+T43</f>
        <v>9307</v>
      </c>
      <c r="T44" s="26"/>
      <c r="U44" s="24">
        <f>U43+V43</f>
        <v>5113</v>
      </c>
      <c r="V44" s="26"/>
      <c r="W44" s="24">
        <f>W43+X43</f>
        <v>53112</v>
      </c>
      <c r="X44" s="26"/>
      <c r="Y44" s="24">
        <f>Y43+Z43</f>
        <v>16012</v>
      </c>
      <c r="Z44" s="26"/>
      <c r="AA44" s="24">
        <f>AA43+AB43</f>
        <v>290832</v>
      </c>
      <c r="AB44" s="25"/>
      <c r="AC44" s="18">
        <f>Q44+S44+U44+W44+Y44</f>
        <v>290832</v>
      </c>
      <c r="AE44" s="5" t="s">
        <v>0</v>
      </c>
      <c r="AF44" s="27">
        <f>IFERROR(B44/Q44,"N.A.")</f>
        <v>5326.1774053490763</v>
      </c>
      <c r="AG44" s="28"/>
      <c r="AH44" s="27">
        <f>IFERROR(D44/S44,"N.A.")</f>
        <v>6843.842806489738</v>
      </c>
      <c r="AI44" s="28"/>
      <c r="AJ44" s="27">
        <f>IFERROR(F44/U44,"N.A.")</f>
        <v>3816.7103461764132</v>
      </c>
      <c r="AK44" s="28"/>
      <c r="AL44" s="27">
        <f>IFERROR(H44/W44,"N.A.")</f>
        <v>2629.2079755987365</v>
      </c>
      <c r="AM44" s="28"/>
      <c r="AN44" s="27">
        <f>IFERROR(J44/Y44,"N.A.")</f>
        <v>0</v>
      </c>
      <c r="AO44" s="28"/>
      <c r="AP44" s="27">
        <f>IFERROR(L44/AA44,"N.A.")</f>
        <v>4562.4471894426997</v>
      </c>
      <c r="AQ44" s="28"/>
      <c r="AR44" s="16">
        <f>IFERROR(N44/AC44, "N.A.")</f>
        <v>4562.4471894426997</v>
      </c>
    </row>
  </sheetData>
  <mergeCells count="144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9888890</v>
      </c>
      <c r="C15" s="2"/>
      <c r="D15" s="2">
        <v>2310152</v>
      </c>
      <c r="E15" s="2"/>
      <c r="F15" s="2">
        <v>3548789.9999999995</v>
      </c>
      <c r="G15" s="2"/>
      <c r="H15" s="2">
        <v>8410121.0000000019</v>
      </c>
      <c r="I15" s="2"/>
      <c r="J15" s="2">
        <v>0</v>
      </c>
      <c r="K15" s="2"/>
      <c r="L15" s="1">
        <f>B15+D15+F15+H15+J15</f>
        <v>24157953</v>
      </c>
      <c r="M15" s="13">
        <f>C15+E15+G15+I15+K15</f>
        <v>0</v>
      </c>
      <c r="N15" s="14">
        <f>L15+M15</f>
        <v>24157953</v>
      </c>
      <c r="P15" s="3" t="s">
        <v>12</v>
      </c>
      <c r="Q15" s="2">
        <v>2814</v>
      </c>
      <c r="R15" s="2">
        <v>0</v>
      </c>
      <c r="S15" s="2">
        <v>707</v>
      </c>
      <c r="T15" s="2">
        <v>0</v>
      </c>
      <c r="U15" s="2">
        <v>952</v>
      </c>
      <c r="V15" s="2">
        <v>0</v>
      </c>
      <c r="W15" s="2">
        <v>4485</v>
      </c>
      <c r="X15" s="2">
        <v>0</v>
      </c>
      <c r="Y15" s="2">
        <v>1168</v>
      </c>
      <c r="Z15" s="2">
        <v>0</v>
      </c>
      <c r="AA15" s="1">
        <f>Q15+S15+U15+W15+Y15</f>
        <v>10126</v>
      </c>
      <c r="AB15" s="13">
        <f>R15+T15+V15+X15+Z15</f>
        <v>0</v>
      </c>
      <c r="AC15" s="14">
        <f>AA15+AB15</f>
        <v>10126</v>
      </c>
      <c r="AE15" s="3" t="s">
        <v>12</v>
      </c>
      <c r="AF15" s="2">
        <f>IFERROR(B15/Q15, "N.A.")</f>
        <v>3514.1755508173419</v>
      </c>
      <c r="AG15" s="2" t="str">
        <f t="shared" ref="AG15:AR19" si="0">IFERROR(C15/R15, "N.A.")</f>
        <v>N.A.</v>
      </c>
      <c r="AH15" s="2">
        <f t="shared" si="0"/>
        <v>3267.5417256011315</v>
      </c>
      <c r="AI15" s="2" t="str">
        <f t="shared" si="0"/>
        <v>N.A.</v>
      </c>
      <c r="AJ15" s="2">
        <f t="shared" si="0"/>
        <v>3727.7205882352937</v>
      </c>
      <c r="AK15" s="2" t="str">
        <f t="shared" si="0"/>
        <v>N.A.</v>
      </c>
      <c r="AL15" s="2">
        <f t="shared" si="0"/>
        <v>1875.1663322185066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2385.7350385147147</v>
      </c>
      <c r="AQ15" s="13" t="str">
        <f t="shared" si="0"/>
        <v>N.A.</v>
      </c>
      <c r="AR15" s="14">
        <f t="shared" si="0"/>
        <v>2385.7350385147147</v>
      </c>
    </row>
    <row r="16" spans="1:44" ht="15" customHeight="1" thickBot="1" x14ac:dyDescent="0.3">
      <c r="A16" s="3" t="s">
        <v>13</v>
      </c>
      <c r="B16" s="2">
        <v>372293.99999999994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372293.99999999994</v>
      </c>
      <c r="M16" s="13">
        <f t="shared" si="1"/>
        <v>0</v>
      </c>
      <c r="N16" s="14">
        <f t="shared" ref="N16:N18" si="2">L16+M16</f>
        <v>372293.99999999994</v>
      </c>
      <c r="P16" s="3" t="s">
        <v>13</v>
      </c>
      <c r="Q16" s="2">
        <v>314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314</v>
      </c>
      <c r="AB16" s="13">
        <f t="shared" si="3"/>
        <v>0</v>
      </c>
      <c r="AC16" s="14">
        <f t="shared" ref="AC16:AC18" si="4">AA16+AB16</f>
        <v>314</v>
      </c>
      <c r="AE16" s="3" t="s">
        <v>13</v>
      </c>
      <c r="AF16" s="2">
        <f t="shared" ref="AF16:AF19" si="5">IFERROR(B16/Q16, "N.A.")</f>
        <v>1185.6496815286623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1185.6496815286623</v>
      </c>
      <c r="AQ16" s="13" t="str">
        <f t="shared" si="0"/>
        <v>N.A.</v>
      </c>
      <c r="AR16" s="14">
        <f t="shared" si="0"/>
        <v>1185.6496815286623</v>
      </c>
    </row>
    <row r="17" spans="1:44" ht="15" customHeight="1" thickBot="1" x14ac:dyDescent="0.3">
      <c r="A17" s="3" t="s">
        <v>14</v>
      </c>
      <c r="B17" s="2">
        <v>20555380.000000004</v>
      </c>
      <c r="C17" s="2">
        <v>58730673.999999985</v>
      </c>
      <c r="D17" s="2">
        <v>5666540.0000000009</v>
      </c>
      <c r="E17" s="2">
        <v>2193000</v>
      </c>
      <c r="F17" s="2"/>
      <c r="G17" s="2">
        <v>498456</v>
      </c>
      <c r="H17" s="2"/>
      <c r="I17" s="2">
        <v>1185650</v>
      </c>
      <c r="J17" s="2">
        <v>0</v>
      </c>
      <c r="K17" s="2"/>
      <c r="L17" s="1">
        <f t="shared" si="1"/>
        <v>26221920.000000004</v>
      </c>
      <c r="M17" s="13">
        <f t="shared" si="1"/>
        <v>62607779.999999985</v>
      </c>
      <c r="N17" s="14">
        <f t="shared" si="2"/>
        <v>88829699.999999985</v>
      </c>
      <c r="P17" s="3" t="s">
        <v>14</v>
      </c>
      <c r="Q17" s="2">
        <v>5790</v>
      </c>
      <c r="R17" s="2">
        <v>9769</v>
      </c>
      <c r="S17" s="2">
        <v>1794</v>
      </c>
      <c r="T17" s="2">
        <v>170</v>
      </c>
      <c r="U17" s="2">
        <v>0</v>
      </c>
      <c r="V17" s="2">
        <v>1106</v>
      </c>
      <c r="W17" s="2">
        <v>0</v>
      </c>
      <c r="X17" s="2">
        <v>502</v>
      </c>
      <c r="Y17" s="2">
        <v>1315</v>
      </c>
      <c r="Z17" s="2">
        <v>0</v>
      </c>
      <c r="AA17" s="1">
        <f t="shared" si="3"/>
        <v>8899</v>
      </c>
      <c r="AB17" s="13">
        <f t="shared" si="3"/>
        <v>11547</v>
      </c>
      <c r="AC17" s="14">
        <f t="shared" si="4"/>
        <v>20446</v>
      </c>
      <c r="AE17" s="3" t="s">
        <v>14</v>
      </c>
      <c r="AF17" s="2">
        <f t="shared" si="5"/>
        <v>3550.1519861830748</v>
      </c>
      <c r="AG17" s="2">
        <f t="shared" si="0"/>
        <v>6011.9432899989752</v>
      </c>
      <c r="AH17" s="2">
        <f t="shared" si="0"/>
        <v>3158.606465997771</v>
      </c>
      <c r="AI17" s="2">
        <f t="shared" si="0"/>
        <v>12900</v>
      </c>
      <c r="AJ17" s="2" t="str">
        <f t="shared" si="0"/>
        <v>N.A.</v>
      </c>
      <c r="AK17" s="2">
        <f t="shared" si="0"/>
        <v>450.68354430379748</v>
      </c>
      <c r="AL17" s="2" t="str">
        <f t="shared" si="0"/>
        <v>N.A.</v>
      </c>
      <c r="AM17" s="2">
        <f t="shared" si="0"/>
        <v>2361.8525896414344</v>
      </c>
      <c r="AN17" s="2">
        <f t="shared" si="0"/>
        <v>0</v>
      </c>
      <c r="AO17" s="2" t="str">
        <f t="shared" si="0"/>
        <v>N.A.</v>
      </c>
      <c r="AP17" s="15">
        <f t="shared" si="0"/>
        <v>2946.6142263175643</v>
      </c>
      <c r="AQ17" s="13">
        <f t="shared" si="0"/>
        <v>5421.9953234606382</v>
      </c>
      <c r="AR17" s="14">
        <f t="shared" si="0"/>
        <v>4344.6004108383049</v>
      </c>
    </row>
    <row r="18" spans="1:44" ht="15" customHeight="1" thickBot="1" x14ac:dyDescent="0.3">
      <c r="A18" s="3" t="s">
        <v>15</v>
      </c>
      <c r="B18" s="2">
        <v>5043168.9999999991</v>
      </c>
      <c r="C18" s="2"/>
      <c r="D18" s="2"/>
      <c r="E18" s="2"/>
      <c r="F18" s="2"/>
      <c r="G18" s="2"/>
      <c r="H18" s="2">
        <v>4099897.0000000014</v>
      </c>
      <c r="I18" s="2"/>
      <c r="J18" s="2">
        <v>0</v>
      </c>
      <c r="K18" s="2"/>
      <c r="L18" s="1">
        <f t="shared" si="1"/>
        <v>9143066</v>
      </c>
      <c r="M18" s="13">
        <f t="shared" si="1"/>
        <v>0</v>
      </c>
      <c r="N18" s="14">
        <f t="shared" si="2"/>
        <v>9143066</v>
      </c>
      <c r="P18" s="3" t="s">
        <v>15</v>
      </c>
      <c r="Q18" s="2">
        <v>1926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11683</v>
      </c>
      <c r="X18" s="2">
        <v>0</v>
      </c>
      <c r="Y18" s="2">
        <v>2490</v>
      </c>
      <c r="Z18" s="2">
        <v>0</v>
      </c>
      <c r="AA18" s="1">
        <f t="shared" si="3"/>
        <v>16099</v>
      </c>
      <c r="AB18" s="13">
        <f t="shared" si="3"/>
        <v>0</v>
      </c>
      <c r="AC18" s="17">
        <f t="shared" si="4"/>
        <v>16099</v>
      </c>
      <c r="AE18" s="3" t="s">
        <v>15</v>
      </c>
      <c r="AF18" s="2">
        <f t="shared" si="5"/>
        <v>2618.4678089304252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350.92844303689134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567.92757314118887</v>
      </c>
      <c r="AQ18" s="13" t="str">
        <f t="shared" si="0"/>
        <v>N.A.</v>
      </c>
      <c r="AR18" s="14">
        <f t="shared" si="0"/>
        <v>567.92757314118887</v>
      </c>
    </row>
    <row r="19" spans="1:44" ht="15" customHeight="1" thickBot="1" x14ac:dyDescent="0.3">
      <c r="A19" s="4" t="s">
        <v>16</v>
      </c>
      <c r="B19" s="2">
        <v>35859733.000000007</v>
      </c>
      <c r="C19" s="2">
        <v>58730673.999999985</v>
      </c>
      <c r="D19" s="2">
        <v>7976692</v>
      </c>
      <c r="E19" s="2">
        <v>2193000</v>
      </c>
      <c r="F19" s="2">
        <v>3548789.9999999995</v>
      </c>
      <c r="G19" s="2">
        <v>498456</v>
      </c>
      <c r="H19" s="2">
        <v>12510018.000000002</v>
      </c>
      <c r="I19" s="2">
        <v>1185650</v>
      </c>
      <c r="J19" s="2">
        <v>0</v>
      </c>
      <c r="K19" s="2"/>
      <c r="L19" s="1">
        <f t="shared" ref="L19" si="6">B19+D19+F19+H19+J19</f>
        <v>59895233.000000007</v>
      </c>
      <c r="M19" s="13">
        <f t="shared" ref="M19" si="7">C19+E19+G19+I19+K19</f>
        <v>62607779.999999985</v>
      </c>
      <c r="N19" s="17">
        <f t="shared" ref="N19" si="8">L19+M19</f>
        <v>122503013</v>
      </c>
      <c r="P19" s="4" t="s">
        <v>16</v>
      </c>
      <c r="Q19" s="2">
        <v>10844</v>
      </c>
      <c r="R19" s="2">
        <v>9769</v>
      </c>
      <c r="S19" s="2">
        <v>2501</v>
      </c>
      <c r="T19" s="2">
        <v>170</v>
      </c>
      <c r="U19" s="2">
        <v>952</v>
      </c>
      <c r="V19" s="2">
        <v>1106</v>
      </c>
      <c r="W19" s="2">
        <v>16168</v>
      </c>
      <c r="X19" s="2">
        <v>502</v>
      </c>
      <c r="Y19" s="2">
        <v>4973</v>
      </c>
      <c r="Z19" s="2">
        <v>0</v>
      </c>
      <c r="AA19" s="1">
        <f t="shared" ref="AA19" si="9">Q19+S19+U19+W19+Y19</f>
        <v>35438</v>
      </c>
      <c r="AB19" s="13">
        <f t="shared" ref="AB19" si="10">R19+T19+V19+X19+Z19</f>
        <v>11547</v>
      </c>
      <c r="AC19" s="14">
        <f t="shared" ref="AC19" si="11">AA19+AB19</f>
        <v>46985</v>
      </c>
      <c r="AE19" s="4" t="s">
        <v>16</v>
      </c>
      <c r="AF19" s="2">
        <f t="shared" si="5"/>
        <v>3306.8732017705652</v>
      </c>
      <c r="AG19" s="2">
        <f t="shared" si="0"/>
        <v>6011.9432899989752</v>
      </c>
      <c r="AH19" s="2">
        <f t="shared" si="0"/>
        <v>3189.4010395841665</v>
      </c>
      <c r="AI19" s="2">
        <f t="shared" si="0"/>
        <v>12900</v>
      </c>
      <c r="AJ19" s="2">
        <f t="shared" si="0"/>
        <v>3727.7205882352937</v>
      </c>
      <c r="AK19" s="2">
        <f t="shared" si="0"/>
        <v>450.68354430379748</v>
      </c>
      <c r="AL19" s="2">
        <f t="shared" si="0"/>
        <v>773.75173181593277</v>
      </c>
      <c r="AM19" s="2">
        <f t="shared" si="0"/>
        <v>2361.8525896414344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1690.141458321576</v>
      </c>
      <c r="AQ19" s="13">
        <f t="shared" ref="AQ19" si="13">IFERROR(M19/AB19, "N.A.")</f>
        <v>5421.9953234606382</v>
      </c>
      <c r="AR19" s="14">
        <f t="shared" ref="AR19" si="14">IFERROR(N19/AC19, "N.A.")</f>
        <v>2607.2791954879217</v>
      </c>
    </row>
    <row r="20" spans="1:44" ht="15" customHeight="1" thickBot="1" x14ac:dyDescent="0.3">
      <c r="A20" s="5" t="s">
        <v>0</v>
      </c>
      <c r="B20" s="24">
        <f>B19+C19</f>
        <v>94590407</v>
      </c>
      <c r="C20" s="26"/>
      <c r="D20" s="24">
        <f>D19+E19</f>
        <v>10169692</v>
      </c>
      <c r="E20" s="26"/>
      <c r="F20" s="24">
        <f>F19+G19</f>
        <v>4047245.9999999995</v>
      </c>
      <c r="G20" s="26"/>
      <c r="H20" s="24">
        <f>H19+I19</f>
        <v>13695668.000000002</v>
      </c>
      <c r="I20" s="26"/>
      <c r="J20" s="24">
        <f>J19+K19</f>
        <v>0</v>
      </c>
      <c r="K20" s="26"/>
      <c r="L20" s="24">
        <f>L19+M19</f>
        <v>122503013</v>
      </c>
      <c r="M20" s="25"/>
      <c r="N20" s="18">
        <f>B20+D20+F20+H20+J20</f>
        <v>122503013</v>
      </c>
      <c r="P20" s="5" t="s">
        <v>0</v>
      </c>
      <c r="Q20" s="24">
        <f>Q19+R19</f>
        <v>20613</v>
      </c>
      <c r="R20" s="26"/>
      <c r="S20" s="24">
        <f>S19+T19</f>
        <v>2671</v>
      </c>
      <c r="T20" s="26"/>
      <c r="U20" s="24">
        <f>U19+V19</f>
        <v>2058</v>
      </c>
      <c r="V20" s="26"/>
      <c r="W20" s="24">
        <f>W19+X19</f>
        <v>16670</v>
      </c>
      <c r="X20" s="26"/>
      <c r="Y20" s="24">
        <f>Y19+Z19</f>
        <v>4973</v>
      </c>
      <c r="Z20" s="26"/>
      <c r="AA20" s="24">
        <f>AA19+AB19</f>
        <v>46985</v>
      </c>
      <c r="AB20" s="26"/>
      <c r="AC20" s="19">
        <f>Q20+S20+U20+W20+Y20</f>
        <v>46985</v>
      </c>
      <c r="AE20" s="5" t="s">
        <v>0</v>
      </c>
      <c r="AF20" s="27">
        <f>IFERROR(B20/Q20,"N.A.")</f>
        <v>4588.8714403531749</v>
      </c>
      <c r="AG20" s="28"/>
      <c r="AH20" s="27">
        <f>IFERROR(D20/S20,"N.A.")</f>
        <v>3807.4473979782852</v>
      </c>
      <c r="AI20" s="28"/>
      <c r="AJ20" s="27">
        <f>IFERROR(F20/U20,"N.A.")</f>
        <v>1966.5918367346937</v>
      </c>
      <c r="AK20" s="28"/>
      <c r="AL20" s="27">
        <f>IFERROR(H20/W20,"N.A.")</f>
        <v>821.57576484703065</v>
      </c>
      <c r="AM20" s="28"/>
      <c r="AN20" s="27">
        <f>IFERROR(J20/Y20,"N.A.")</f>
        <v>0</v>
      </c>
      <c r="AO20" s="28"/>
      <c r="AP20" s="27">
        <f>IFERROR(L20/AA20,"N.A.")</f>
        <v>2607.2791954879217</v>
      </c>
      <c r="AQ20" s="28"/>
      <c r="AR20" s="16">
        <f>IFERROR(N20/AC20, "N.A.")</f>
        <v>2607.2791954879217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7758150</v>
      </c>
      <c r="C27" s="2"/>
      <c r="D27" s="2">
        <v>2310152</v>
      </c>
      <c r="E27" s="2"/>
      <c r="F27" s="2">
        <v>3244350</v>
      </c>
      <c r="G27" s="2"/>
      <c r="H27" s="2">
        <v>4950970.0000000009</v>
      </c>
      <c r="I27" s="2"/>
      <c r="J27" s="2">
        <v>0</v>
      </c>
      <c r="K27" s="2"/>
      <c r="L27" s="1">
        <f>B27+D27+F27+H27+J27</f>
        <v>18263622</v>
      </c>
      <c r="M27" s="13">
        <f>C27+E27+G27+I27+K27</f>
        <v>0</v>
      </c>
      <c r="N27" s="14">
        <f>L27+M27</f>
        <v>18263622</v>
      </c>
      <c r="P27" s="3" t="s">
        <v>12</v>
      </c>
      <c r="Q27" s="2">
        <v>2081</v>
      </c>
      <c r="R27" s="2">
        <v>0</v>
      </c>
      <c r="S27" s="2">
        <v>707</v>
      </c>
      <c r="T27" s="2">
        <v>0</v>
      </c>
      <c r="U27" s="2">
        <v>775</v>
      </c>
      <c r="V27" s="2">
        <v>0</v>
      </c>
      <c r="W27" s="2">
        <v>1245</v>
      </c>
      <c r="X27" s="2">
        <v>0</v>
      </c>
      <c r="Y27" s="2">
        <v>837</v>
      </c>
      <c r="Z27" s="2">
        <v>0</v>
      </c>
      <c r="AA27" s="1">
        <f>Q27+S27+U27+W27+Y27</f>
        <v>5645</v>
      </c>
      <c r="AB27" s="13">
        <f>R27+T27+V27+X27+Z27</f>
        <v>0</v>
      </c>
      <c r="AC27" s="14">
        <f>AA27+AB27</f>
        <v>5645</v>
      </c>
      <c r="AE27" s="3" t="s">
        <v>12</v>
      </c>
      <c r="AF27" s="2">
        <f>IFERROR(B27/Q27, "N.A.")</f>
        <v>3728.0874579529072</v>
      </c>
      <c r="AG27" s="2" t="str">
        <f t="shared" ref="AG27:AR31" si="15">IFERROR(C27/R27, "N.A.")</f>
        <v>N.A.</v>
      </c>
      <c r="AH27" s="2">
        <f t="shared" si="15"/>
        <v>3267.5417256011315</v>
      </c>
      <c r="AI27" s="2" t="str">
        <f t="shared" si="15"/>
        <v>N.A.</v>
      </c>
      <c r="AJ27" s="2">
        <f t="shared" si="15"/>
        <v>4186.2580645161288</v>
      </c>
      <c r="AK27" s="2" t="str">
        <f t="shared" si="15"/>
        <v>N.A.</v>
      </c>
      <c r="AL27" s="2">
        <f t="shared" si="15"/>
        <v>3976.6827309236955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3235.3626217891938</v>
      </c>
      <c r="AQ27" s="13" t="str">
        <f t="shared" si="15"/>
        <v>N.A.</v>
      </c>
      <c r="AR27" s="14">
        <f t="shared" si="15"/>
        <v>3235.3626217891938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11803210</v>
      </c>
      <c r="C29" s="2">
        <v>44140674</v>
      </c>
      <c r="D29" s="2">
        <v>4196370</v>
      </c>
      <c r="E29" s="2">
        <v>2193000</v>
      </c>
      <c r="F29" s="2"/>
      <c r="G29" s="2">
        <v>498456</v>
      </c>
      <c r="H29" s="2"/>
      <c r="I29" s="2">
        <v>1185650</v>
      </c>
      <c r="J29" s="2">
        <v>0</v>
      </c>
      <c r="K29" s="2"/>
      <c r="L29" s="1">
        <f t="shared" si="16"/>
        <v>15999580</v>
      </c>
      <c r="M29" s="13">
        <f t="shared" si="16"/>
        <v>48017780</v>
      </c>
      <c r="N29" s="14">
        <f t="shared" si="17"/>
        <v>64017360</v>
      </c>
      <c r="P29" s="3" t="s">
        <v>14</v>
      </c>
      <c r="Q29" s="2">
        <v>3362</v>
      </c>
      <c r="R29" s="2">
        <v>7407</v>
      </c>
      <c r="S29" s="2">
        <v>1268</v>
      </c>
      <c r="T29" s="2">
        <v>170</v>
      </c>
      <c r="U29" s="2">
        <v>0</v>
      </c>
      <c r="V29" s="2">
        <v>1106</v>
      </c>
      <c r="W29" s="2">
        <v>0</v>
      </c>
      <c r="X29" s="2">
        <v>502</v>
      </c>
      <c r="Y29" s="2">
        <v>498</v>
      </c>
      <c r="Z29" s="2">
        <v>0</v>
      </c>
      <c r="AA29" s="1">
        <f t="shared" si="18"/>
        <v>5128</v>
      </c>
      <c r="AB29" s="13">
        <f t="shared" si="18"/>
        <v>9185</v>
      </c>
      <c r="AC29" s="14">
        <f t="shared" si="19"/>
        <v>14313</v>
      </c>
      <c r="AE29" s="3" t="s">
        <v>14</v>
      </c>
      <c r="AF29" s="2">
        <f t="shared" si="20"/>
        <v>3510.7703747769183</v>
      </c>
      <c r="AG29" s="2">
        <f t="shared" si="15"/>
        <v>5959.3187525313888</v>
      </c>
      <c r="AH29" s="2">
        <f t="shared" si="15"/>
        <v>3309.4400630914824</v>
      </c>
      <c r="AI29" s="2">
        <f t="shared" si="15"/>
        <v>12900</v>
      </c>
      <c r="AJ29" s="2" t="str">
        <f t="shared" si="15"/>
        <v>N.A.</v>
      </c>
      <c r="AK29" s="2">
        <f t="shared" si="15"/>
        <v>450.68354430379748</v>
      </c>
      <c r="AL29" s="2" t="str">
        <f t="shared" si="15"/>
        <v>N.A.</v>
      </c>
      <c r="AM29" s="2">
        <f t="shared" si="15"/>
        <v>2361.8525896414344</v>
      </c>
      <c r="AN29" s="2">
        <f t="shared" si="15"/>
        <v>0</v>
      </c>
      <c r="AO29" s="2" t="str">
        <f t="shared" si="15"/>
        <v>N.A.</v>
      </c>
      <c r="AP29" s="15">
        <f t="shared" si="15"/>
        <v>3120.0429017160686</v>
      </c>
      <c r="AQ29" s="13">
        <f t="shared" si="15"/>
        <v>5227.8475775721281</v>
      </c>
      <c r="AR29" s="14">
        <f t="shared" si="15"/>
        <v>4472.6723957241666</v>
      </c>
    </row>
    <row r="30" spans="1:44" ht="15" customHeight="1" thickBot="1" x14ac:dyDescent="0.3">
      <c r="A30" s="3" t="s">
        <v>15</v>
      </c>
      <c r="B30" s="2">
        <v>5043168.9999999991</v>
      </c>
      <c r="C30" s="2"/>
      <c r="D30" s="2"/>
      <c r="E30" s="2"/>
      <c r="F30" s="2"/>
      <c r="G30" s="2"/>
      <c r="H30" s="2">
        <v>3550486.0000000009</v>
      </c>
      <c r="I30" s="2"/>
      <c r="J30" s="2">
        <v>0</v>
      </c>
      <c r="K30" s="2"/>
      <c r="L30" s="1">
        <f t="shared" si="16"/>
        <v>8593655</v>
      </c>
      <c r="M30" s="13">
        <f t="shared" si="16"/>
        <v>0</v>
      </c>
      <c r="N30" s="14">
        <f t="shared" si="17"/>
        <v>8593655</v>
      </c>
      <c r="P30" s="3" t="s">
        <v>15</v>
      </c>
      <c r="Q30" s="2">
        <v>1926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11003</v>
      </c>
      <c r="X30" s="2">
        <v>0</v>
      </c>
      <c r="Y30" s="2">
        <v>2321</v>
      </c>
      <c r="Z30" s="2">
        <v>0</v>
      </c>
      <c r="AA30" s="1">
        <f t="shared" si="18"/>
        <v>15250</v>
      </c>
      <c r="AB30" s="13">
        <f t="shared" si="18"/>
        <v>0</v>
      </c>
      <c r="AC30" s="17">
        <f t="shared" si="19"/>
        <v>15250</v>
      </c>
      <c r="AE30" s="3" t="s">
        <v>15</v>
      </c>
      <c r="AF30" s="2">
        <f t="shared" si="20"/>
        <v>2618.4678089304252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322.68344996819059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563.51836065573775</v>
      </c>
      <c r="AQ30" s="13" t="str">
        <f t="shared" si="15"/>
        <v>N.A.</v>
      </c>
      <c r="AR30" s="14">
        <f t="shared" si="15"/>
        <v>563.51836065573775</v>
      </c>
    </row>
    <row r="31" spans="1:44" ht="15" customHeight="1" thickBot="1" x14ac:dyDescent="0.3">
      <c r="A31" s="4" t="s">
        <v>16</v>
      </c>
      <c r="B31" s="2">
        <v>24604529.000000004</v>
      </c>
      <c r="C31" s="2">
        <v>44140674</v>
      </c>
      <c r="D31" s="2">
        <v>6506522</v>
      </c>
      <c r="E31" s="2">
        <v>2193000</v>
      </c>
      <c r="F31" s="2">
        <v>3244350</v>
      </c>
      <c r="G31" s="2">
        <v>498456</v>
      </c>
      <c r="H31" s="2">
        <v>8501455.9999999981</v>
      </c>
      <c r="I31" s="2">
        <v>1185650</v>
      </c>
      <c r="J31" s="2">
        <v>0</v>
      </c>
      <c r="K31" s="2"/>
      <c r="L31" s="1">
        <f t="shared" ref="L31" si="21">B31+D31+F31+H31+J31</f>
        <v>42856857</v>
      </c>
      <c r="M31" s="13">
        <f t="shared" ref="M31" si="22">C31+E31+G31+I31+K31</f>
        <v>48017780</v>
      </c>
      <c r="N31" s="17">
        <f t="shared" ref="N31" si="23">L31+M31</f>
        <v>90874637</v>
      </c>
      <c r="P31" s="4" t="s">
        <v>16</v>
      </c>
      <c r="Q31" s="2">
        <v>7369</v>
      </c>
      <c r="R31" s="2">
        <v>7407</v>
      </c>
      <c r="S31" s="2">
        <v>1975</v>
      </c>
      <c r="T31" s="2">
        <v>170</v>
      </c>
      <c r="U31" s="2">
        <v>775</v>
      </c>
      <c r="V31" s="2">
        <v>1106</v>
      </c>
      <c r="W31" s="2">
        <v>12248</v>
      </c>
      <c r="X31" s="2">
        <v>502</v>
      </c>
      <c r="Y31" s="2">
        <v>3656</v>
      </c>
      <c r="Z31" s="2">
        <v>0</v>
      </c>
      <c r="AA31" s="1">
        <f t="shared" ref="AA31" si="24">Q31+S31+U31+W31+Y31</f>
        <v>26023</v>
      </c>
      <c r="AB31" s="13">
        <f t="shared" ref="AB31" si="25">R31+T31+V31+X31+Z31</f>
        <v>9185</v>
      </c>
      <c r="AC31" s="14">
        <f t="shared" ref="AC31" si="26">AA31+AB31</f>
        <v>35208</v>
      </c>
      <c r="AE31" s="4" t="s">
        <v>16</v>
      </c>
      <c r="AF31" s="2">
        <f t="shared" si="20"/>
        <v>3338.9237345637134</v>
      </c>
      <c r="AG31" s="2">
        <f t="shared" si="15"/>
        <v>5959.3187525313888</v>
      </c>
      <c r="AH31" s="2">
        <f t="shared" si="15"/>
        <v>3294.4415189873416</v>
      </c>
      <c r="AI31" s="2">
        <f t="shared" si="15"/>
        <v>12900</v>
      </c>
      <c r="AJ31" s="2">
        <f t="shared" si="15"/>
        <v>4186.2580645161288</v>
      </c>
      <c r="AK31" s="2">
        <f t="shared" si="15"/>
        <v>450.68354430379748</v>
      </c>
      <c r="AL31" s="2">
        <f t="shared" si="15"/>
        <v>694.10973220117558</v>
      </c>
      <c r="AM31" s="2">
        <f t="shared" si="15"/>
        <v>2361.8525896414344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1646.8837951043308</v>
      </c>
      <c r="AQ31" s="13">
        <f t="shared" ref="AQ31" si="28">IFERROR(M31/AB31, "N.A.")</f>
        <v>5227.8475775721281</v>
      </c>
      <c r="AR31" s="14">
        <f t="shared" ref="AR31" si="29">IFERROR(N31/AC31, "N.A.")</f>
        <v>2581.0792149511476</v>
      </c>
    </row>
    <row r="32" spans="1:44" ht="15" customHeight="1" thickBot="1" x14ac:dyDescent="0.3">
      <c r="A32" s="5" t="s">
        <v>0</v>
      </c>
      <c r="B32" s="24">
        <f>B31+C31</f>
        <v>68745203</v>
      </c>
      <c r="C32" s="26"/>
      <c r="D32" s="24">
        <f>D31+E31</f>
        <v>8699522</v>
      </c>
      <c r="E32" s="26"/>
      <c r="F32" s="24">
        <f>F31+G31</f>
        <v>3742806</v>
      </c>
      <c r="G32" s="26"/>
      <c r="H32" s="24">
        <f>H31+I31</f>
        <v>9687105.9999999981</v>
      </c>
      <c r="I32" s="26"/>
      <c r="J32" s="24">
        <f>J31+K31</f>
        <v>0</v>
      </c>
      <c r="K32" s="26"/>
      <c r="L32" s="24">
        <f>L31+M31</f>
        <v>90874637</v>
      </c>
      <c r="M32" s="25"/>
      <c r="N32" s="18">
        <f>B32+D32+F32+H32+J32</f>
        <v>90874637</v>
      </c>
      <c r="P32" s="5" t="s">
        <v>0</v>
      </c>
      <c r="Q32" s="24">
        <f>Q31+R31</f>
        <v>14776</v>
      </c>
      <c r="R32" s="26"/>
      <c r="S32" s="24">
        <f>S31+T31</f>
        <v>2145</v>
      </c>
      <c r="T32" s="26"/>
      <c r="U32" s="24">
        <f>U31+V31</f>
        <v>1881</v>
      </c>
      <c r="V32" s="26"/>
      <c r="W32" s="24">
        <f>W31+X31</f>
        <v>12750</v>
      </c>
      <c r="X32" s="26"/>
      <c r="Y32" s="24">
        <f>Y31+Z31</f>
        <v>3656</v>
      </c>
      <c r="Z32" s="26"/>
      <c r="AA32" s="24">
        <f>AA31+AB31</f>
        <v>35208</v>
      </c>
      <c r="AB32" s="26"/>
      <c r="AC32" s="19">
        <f>Q32+S32+U32+W32+Y32</f>
        <v>35208</v>
      </c>
      <c r="AE32" s="5" t="s">
        <v>0</v>
      </c>
      <c r="AF32" s="27">
        <f>IFERROR(B32/Q32,"N.A.")</f>
        <v>4652.4907282079048</v>
      </c>
      <c r="AG32" s="28"/>
      <c r="AH32" s="27">
        <f>IFERROR(D32/S32,"N.A.")</f>
        <v>4055.7212121212119</v>
      </c>
      <c r="AI32" s="28"/>
      <c r="AJ32" s="27">
        <f>IFERROR(F32/U32,"N.A.")</f>
        <v>1989.7958532695375</v>
      </c>
      <c r="AK32" s="28"/>
      <c r="AL32" s="27">
        <f>IFERROR(H32/W32,"N.A.")</f>
        <v>759.77301960784303</v>
      </c>
      <c r="AM32" s="28"/>
      <c r="AN32" s="27">
        <f>IFERROR(J32/Y32,"N.A.")</f>
        <v>0</v>
      </c>
      <c r="AO32" s="28"/>
      <c r="AP32" s="27">
        <f>IFERROR(L32/AA32,"N.A.")</f>
        <v>2581.0792149511476</v>
      </c>
      <c r="AQ32" s="28"/>
      <c r="AR32" s="16">
        <f>IFERROR(N32/AC32, "N.A.")</f>
        <v>2581.0792149511476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2130740</v>
      </c>
      <c r="C39" s="2"/>
      <c r="D39" s="2"/>
      <c r="E39" s="2"/>
      <c r="F39" s="2">
        <v>304440</v>
      </c>
      <c r="G39" s="2"/>
      <c r="H39" s="2">
        <v>3459151.0000000005</v>
      </c>
      <c r="I39" s="2"/>
      <c r="J39" s="2">
        <v>0</v>
      </c>
      <c r="K39" s="2"/>
      <c r="L39" s="1">
        <f>B39+D39+F39+H39+J39</f>
        <v>5894331</v>
      </c>
      <c r="M39" s="13">
        <f>C39+E39+G39+I39+K39</f>
        <v>0</v>
      </c>
      <c r="N39" s="14">
        <f>L39+M39</f>
        <v>5894331</v>
      </c>
      <c r="P39" s="3" t="s">
        <v>12</v>
      </c>
      <c r="Q39" s="2">
        <v>733</v>
      </c>
      <c r="R39" s="2">
        <v>0</v>
      </c>
      <c r="S39" s="2">
        <v>0</v>
      </c>
      <c r="T39" s="2">
        <v>0</v>
      </c>
      <c r="U39" s="2">
        <v>177</v>
      </c>
      <c r="V39" s="2">
        <v>0</v>
      </c>
      <c r="W39" s="2">
        <v>3240</v>
      </c>
      <c r="X39" s="2">
        <v>0</v>
      </c>
      <c r="Y39" s="2">
        <v>331</v>
      </c>
      <c r="Z39" s="2">
        <v>0</v>
      </c>
      <c r="AA39" s="1">
        <f>Q39+S39+U39+W39+Y39</f>
        <v>4481</v>
      </c>
      <c r="AB39" s="13">
        <f>R39+T39+V39+X39+Z39</f>
        <v>0</v>
      </c>
      <c r="AC39" s="14">
        <f>AA39+AB39</f>
        <v>4481</v>
      </c>
      <c r="AE39" s="3" t="s">
        <v>12</v>
      </c>
      <c r="AF39" s="2">
        <f>IFERROR(B39/Q39, "N.A.")</f>
        <v>2906.8758526603001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1720</v>
      </c>
      <c r="AK39" s="2" t="str">
        <f t="shared" si="30"/>
        <v>N.A.</v>
      </c>
      <c r="AL39" s="2">
        <f t="shared" si="30"/>
        <v>1067.6391975308643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1315.4052666815444</v>
      </c>
      <c r="AQ39" s="13" t="str">
        <f t="shared" si="30"/>
        <v>N.A.</v>
      </c>
      <c r="AR39" s="14">
        <f t="shared" si="30"/>
        <v>1315.4052666815444</v>
      </c>
    </row>
    <row r="40" spans="1:44" ht="15" customHeight="1" thickBot="1" x14ac:dyDescent="0.3">
      <c r="A40" s="3" t="s">
        <v>13</v>
      </c>
      <c r="B40" s="2">
        <v>372293.99999999994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372293.99999999994</v>
      </c>
      <c r="M40" s="13">
        <f t="shared" si="31"/>
        <v>0</v>
      </c>
      <c r="N40" s="14">
        <f t="shared" ref="N40:N42" si="32">L40+M40</f>
        <v>372293.99999999994</v>
      </c>
      <c r="P40" s="3" t="s">
        <v>13</v>
      </c>
      <c r="Q40" s="2">
        <v>314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314</v>
      </c>
      <c r="AB40" s="13">
        <f t="shared" si="33"/>
        <v>0</v>
      </c>
      <c r="AC40" s="14">
        <f t="shared" ref="AC40:AC42" si="34">AA40+AB40</f>
        <v>314</v>
      </c>
      <c r="AE40" s="3" t="s">
        <v>13</v>
      </c>
      <c r="AF40" s="2">
        <f t="shared" ref="AF40:AF43" si="35">IFERROR(B40/Q40, "N.A.")</f>
        <v>1185.6496815286623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1185.6496815286623</v>
      </c>
      <c r="AQ40" s="13" t="str">
        <f t="shared" si="30"/>
        <v>N.A.</v>
      </c>
      <c r="AR40" s="14">
        <f t="shared" si="30"/>
        <v>1185.6496815286623</v>
      </c>
    </row>
    <row r="41" spans="1:44" ht="15" customHeight="1" thickBot="1" x14ac:dyDescent="0.3">
      <c r="A41" s="3" t="s">
        <v>14</v>
      </c>
      <c r="B41" s="2">
        <v>8752170</v>
      </c>
      <c r="C41" s="2">
        <v>14589999.999999998</v>
      </c>
      <c r="D41" s="2">
        <v>1470170</v>
      </c>
      <c r="E41" s="2"/>
      <c r="F41" s="2"/>
      <c r="G41" s="2"/>
      <c r="H41" s="2"/>
      <c r="I41" s="2"/>
      <c r="J41" s="2">
        <v>0</v>
      </c>
      <c r="K41" s="2"/>
      <c r="L41" s="1">
        <f t="shared" si="31"/>
        <v>10222340</v>
      </c>
      <c r="M41" s="13">
        <f t="shared" si="31"/>
        <v>14589999.999999998</v>
      </c>
      <c r="N41" s="14">
        <f t="shared" si="32"/>
        <v>24812340</v>
      </c>
      <c r="P41" s="3" t="s">
        <v>14</v>
      </c>
      <c r="Q41" s="2">
        <v>2428</v>
      </c>
      <c r="R41" s="2">
        <v>2362</v>
      </c>
      <c r="S41" s="2">
        <v>526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817</v>
      </c>
      <c r="Z41" s="2">
        <v>0</v>
      </c>
      <c r="AA41" s="1">
        <f t="shared" si="33"/>
        <v>3771</v>
      </c>
      <c r="AB41" s="13">
        <f t="shared" si="33"/>
        <v>2362</v>
      </c>
      <c r="AC41" s="14">
        <f t="shared" si="34"/>
        <v>6133</v>
      </c>
      <c r="AE41" s="3" t="s">
        <v>14</v>
      </c>
      <c r="AF41" s="2">
        <f t="shared" si="35"/>
        <v>3604.6828665568369</v>
      </c>
      <c r="AG41" s="2">
        <f t="shared" si="30"/>
        <v>6176.9686706181192</v>
      </c>
      <c r="AH41" s="2">
        <f t="shared" si="30"/>
        <v>2795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2710.7769822328296</v>
      </c>
      <c r="AQ41" s="13">
        <f t="shared" si="30"/>
        <v>6176.9686706181192</v>
      </c>
      <c r="AR41" s="14">
        <f t="shared" si="30"/>
        <v>4045.7100929398339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549411</v>
      </c>
      <c r="I42" s="2"/>
      <c r="J42" s="2">
        <v>0</v>
      </c>
      <c r="K42" s="2"/>
      <c r="L42" s="1">
        <f t="shared" si="31"/>
        <v>549411</v>
      </c>
      <c r="M42" s="13">
        <f t="shared" si="31"/>
        <v>0</v>
      </c>
      <c r="N42" s="14">
        <f t="shared" si="32"/>
        <v>549411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680</v>
      </c>
      <c r="X42" s="2">
        <v>0</v>
      </c>
      <c r="Y42" s="2">
        <v>169</v>
      </c>
      <c r="Z42" s="2">
        <v>0</v>
      </c>
      <c r="AA42" s="1">
        <f t="shared" si="33"/>
        <v>849</v>
      </c>
      <c r="AB42" s="13">
        <f t="shared" si="33"/>
        <v>0</v>
      </c>
      <c r="AC42" s="14">
        <f t="shared" si="34"/>
        <v>849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807.95735294117651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647.1272084805654</v>
      </c>
      <c r="AQ42" s="13" t="str">
        <f t="shared" si="30"/>
        <v>N.A.</v>
      </c>
      <c r="AR42" s="14">
        <f t="shared" si="30"/>
        <v>647.1272084805654</v>
      </c>
    </row>
    <row r="43" spans="1:44" ht="15" customHeight="1" thickBot="1" x14ac:dyDescent="0.3">
      <c r="A43" s="4" t="s">
        <v>16</v>
      </c>
      <c r="B43" s="2">
        <v>11255204</v>
      </c>
      <c r="C43" s="2">
        <v>14589999.999999998</v>
      </c>
      <c r="D43" s="2">
        <v>1470170</v>
      </c>
      <c r="E43" s="2"/>
      <c r="F43" s="2">
        <v>304440</v>
      </c>
      <c r="G43" s="2"/>
      <c r="H43" s="2">
        <v>4008561.9999999995</v>
      </c>
      <c r="I43" s="2"/>
      <c r="J43" s="2">
        <v>0</v>
      </c>
      <c r="K43" s="2"/>
      <c r="L43" s="1">
        <f t="shared" ref="L43" si="36">B43+D43+F43+H43+J43</f>
        <v>17038376</v>
      </c>
      <c r="M43" s="13">
        <f t="shared" ref="M43" si="37">C43+E43+G43+I43+K43</f>
        <v>14589999.999999998</v>
      </c>
      <c r="N43" s="17">
        <f t="shared" ref="N43" si="38">L43+M43</f>
        <v>31628376</v>
      </c>
      <c r="P43" s="4" t="s">
        <v>16</v>
      </c>
      <c r="Q43" s="2">
        <v>3475</v>
      </c>
      <c r="R43" s="2">
        <v>2362</v>
      </c>
      <c r="S43" s="2">
        <v>526</v>
      </c>
      <c r="T43" s="2">
        <v>0</v>
      </c>
      <c r="U43" s="2">
        <v>177</v>
      </c>
      <c r="V43" s="2">
        <v>0</v>
      </c>
      <c r="W43" s="2">
        <v>3920</v>
      </c>
      <c r="X43" s="2">
        <v>0</v>
      </c>
      <c r="Y43" s="2">
        <v>1317</v>
      </c>
      <c r="Z43" s="2">
        <v>0</v>
      </c>
      <c r="AA43" s="1">
        <f t="shared" ref="AA43" si="39">Q43+S43+U43+W43+Y43</f>
        <v>9415</v>
      </c>
      <c r="AB43" s="13">
        <f t="shared" ref="AB43" si="40">R43+T43+V43+X43+Z43</f>
        <v>2362</v>
      </c>
      <c r="AC43" s="17">
        <f t="shared" ref="AC43" si="41">AA43+AB43</f>
        <v>11777</v>
      </c>
      <c r="AE43" s="4" t="s">
        <v>16</v>
      </c>
      <c r="AF43" s="2">
        <f t="shared" si="35"/>
        <v>3238.9076258992804</v>
      </c>
      <c r="AG43" s="2">
        <f t="shared" si="30"/>
        <v>6176.9686706181192</v>
      </c>
      <c r="AH43" s="2">
        <f t="shared" si="30"/>
        <v>2795</v>
      </c>
      <c r="AI43" s="2" t="str">
        <f t="shared" si="30"/>
        <v>N.A.</v>
      </c>
      <c r="AJ43" s="2">
        <f t="shared" si="30"/>
        <v>1720</v>
      </c>
      <c r="AK43" s="2" t="str">
        <f t="shared" si="30"/>
        <v>N.A.</v>
      </c>
      <c r="AL43" s="2">
        <f t="shared" si="30"/>
        <v>1022.5923469387753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1809.7053637812003</v>
      </c>
      <c r="AQ43" s="13">
        <f t="shared" ref="AQ43" si="43">IFERROR(M43/AB43, "N.A.")</f>
        <v>6176.9686706181192</v>
      </c>
      <c r="AR43" s="14">
        <f t="shared" ref="AR43" si="44">IFERROR(N43/AC43, "N.A.")</f>
        <v>2685.6055022501487</v>
      </c>
    </row>
    <row r="44" spans="1:44" ht="15" customHeight="1" thickBot="1" x14ac:dyDescent="0.3">
      <c r="A44" s="5" t="s">
        <v>0</v>
      </c>
      <c r="B44" s="24">
        <f>B43+C43</f>
        <v>25845204</v>
      </c>
      <c r="C44" s="26"/>
      <c r="D44" s="24">
        <f>D43+E43</f>
        <v>1470170</v>
      </c>
      <c r="E44" s="26"/>
      <c r="F44" s="24">
        <f>F43+G43</f>
        <v>304440</v>
      </c>
      <c r="G44" s="26"/>
      <c r="H44" s="24">
        <f>H43+I43</f>
        <v>4008561.9999999995</v>
      </c>
      <c r="I44" s="26"/>
      <c r="J44" s="24">
        <f>J43+K43</f>
        <v>0</v>
      </c>
      <c r="K44" s="26"/>
      <c r="L44" s="24">
        <f>L43+M43</f>
        <v>31628376</v>
      </c>
      <c r="M44" s="25"/>
      <c r="N44" s="18">
        <f>B44+D44+F44+H44+J44</f>
        <v>31628376</v>
      </c>
      <c r="P44" s="5" t="s">
        <v>0</v>
      </c>
      <c r="Q44" s="24">
        <f>Q43+R43</f>
        <v>5837</v>
      </c>
      <c r="R44" s="26"/>
      <c r="S44" s="24">
        <f>S43+T43</f>
        <v>526</v>
      </c>
      <c r="T44" s="26"/>
      <c r="U44" s="24">
        <f>U43+V43</f>
        <v>177</v>
      </c>
      <c r="V44" s="26"/>
      <c r="W44" s="24">
        <f>W43+X43</f>
        <v>3920</v>
      </c>
      <c r="X44" s="26"/>
      <c r="Y44" s="24">
        <f>Y43+Z43</f>
        <v>1317</v>
      </c>
      <c r="Z44" s="26"/>
      <c r="AA44" s="24">
        <f>AA43+AB43</f>
        <v>11777</v>
      </c>
      <c r="AB44" s="25"/>
      <c r="AC44" s="18">
        <f>Q44+S44+U44+W44+Y44</f>
        <v>11777</v>
      </c>
      <c r="AE44" s="5" t="s">
        <v>0</v>
      </c>
      <c r="AF44" s="27">
        <f>IFERROR(B44/Q44,"N.A.")</f>
        <v>4427.8231968476957</v>
      </c>
      <c r="AG44" s="28"/>
      <c r="AH44" s="27">
        <f>IFERROR(D44/S44,"N.A.")</f>
        <v>2795</v>
      </c>
      <c r="AI44" s="28"/>
      <c r="AJ44" s="27">
        <f>IFERROR(F44/U44,"N.A.")</f>
        <v>1720</v>
      </c>
      <c r="AK44" s="28"/>
      <c r="AL44" s="27">
        <f>IFERROR(H44/W44,"N.A.")</f>
        <v>1022.5923469387753</v>
      </c>
      <c r="AM44" s="28"/>
      <c r="AN44" s="27">
        <f>IFERROR(J44/Y44,"N.A.")</f>
        <v>0</v>
      </c>
      <c r="AO44" s="28"/>
      <c r="AP44" s="27">
        <f>IFERROR(L44/AA44,"N.A.")</f>
        <v>2685.6055022501487</v>
      </c>
      <c r="AQ44" s="28"/>
      <c r="AR44" s="16">
        <f>IFERROR(N44/AC44, "N.A.")</f>
        <v>2685.6055022501487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9713125.0000000019</v>
      </c>
      <c r="C15" s="2"/>
      <c r="D15" s="2">
        <v>1812500</v>
      </c>
      <c r="E15" s="2"/>
      <c r="F15" s="2">
        <v>2839720</v>
      </c>
      <c r="G15" s="2"/>
      <c r="H15" s="2">
        <v>4298170</v>
      </c>
      <c r="I15" s="2"/>
      <c r="J15" s="2">
        <v>0</v>
      </c>
      <c r="K15" s="2"/>
      <c r="L15" s="1">
        <f>B15+D15+F15+H15+J15</f>
        <v>18663515</v>
      </c>
      <c r="M15" s="13">
        <f>C15+E15+G15+I15+K15</f>
        <v>0</v>
      </c>
      <c r="N15" s="14">
        <f>L15+M15</f>
        <v>18663515</v>
      </c>
      <c r="P15" s="3" t="s">
        <v>12</v>
      </c>
      <c r="Q15" s="2">
        <v>2035</v>
      </c>
      <c r="R15" s="2">
        <v>0</v>
      </c>
      <c r="S15" s="2">
        <v>345</v>
      </c>
      <c r="T15" s="2">
        <v>0</v>
      </c>
      <c r="U15" s="2">
        <v>388</v>
      </c>
      <c r="V15" s="2">
        <v>0</v>
      </c>
      <c r="W15" s="2">
        <v>1933</v>
      </c>
      <c r="X15" s="2">
        <v>0</v>
      </c>
      <c r="Y15" s="2">
        <v>516</v>
      </c>
      <c r="Z15" s="2">
        <v>0</v>
      </c>
      <c r="AA15" s="1">
        <f>Q15+S15+U15+W15+Y15</f>
        <v>5217</v>
      </c>
      <c r="AB15" s="13">
        <f>R15+T15+V15+X15+Z15</f>
        <v>0</v>
      </c>
      <c r="AC15" s="14">
        <f>AA15+AB15</f>
        <v>5217</v>
      </c>
      <c r="AE15" s="3" t="s">
        <v>12</v>
      </c>
      <c r="AF15" s="2">
        <f>IFERROR(B15/Q15, "N.A.")</f>
        <v>4773.0343980343987</v>
      </c>
      <c r="AG15" s="2" t="str">
        <f t="shared" ref="AG15:AR19" si="0">IFERROR(C15/R15, "N.A.")</f>
        <v>N.A.</v>
      </c>
      <c r="AH15" s="2">
        <f t="shared" si="0"/>
        <v>5253.623188405797</v>
      </c>
      <c r="AI15" s="2" t="str">
        <f t="shared" si="0"/>
        <v>N.A.</v>
      </c>
      <c r="AJ15" s="2">
        <f t="shared" si="0"/>
        <v>7318.8659793814431</v>
      </c>
      <c r="AK15" s="2" t="str">
        <f t="shared" si="0"/>
        <v>N.A.</v>
      </c>
      <c r="AL15" s="2">
        <f t="shared" si="0"/>
        <v>2223.5747542679774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3577.4420164845696</v>
      </c>
      <c r="AQ15" s="13" t="str">
        <f t="shared" si="0"/>
        <v>N.A.</v>
      </c>
      <c r="AR15" s="14">
        <f t="shared" si="0"/>
        <v>3577.4420164845696</v>
      </c>
    </row>
    <row r="16" spans="1:44" ht="15" customHeight="1" thickBot="1" x14ac:dyDescent="0.3">
      <c r="A16" s="3" t="s">
        <v>13</v>
      </c>
      <c r="B16" s="2">
        <v>3098580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3098580</v>
      </c>
      <c r="M16" s="13">
        <f t="shared" si="1"/>
        <v>0</v>
      </c>
      <c r="N16" s="14">
        <f t="shared" ref="N16:N18" si="2">L16+M16</f>
        <v>3098580</v>
      </c>
      <c r="P16" s="3" t="s">
        <v>13</v>
      </c>
      <c r="Q16" s="2">
        <v>796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796</v>
      </c>
      <c r="AB16" s="13">
        <f t="shared" si="3"/>
        <v>0</v>
      </c>
      <c r="AC16" s="14">
        <f t="shared" ref="AC16:AC18" si="4">AA16+AB16</f>
        <v>796</v>
      </c>
      <c r="AE16" s="3" t="s">
        <v>13</v>
      </c>
      <c r="AF16" s="2">
        <f t="shared" ref="AF16:AF19" si="5">IFERROR(B16/Q16, "N.A.")</f>
        <v>3892.6884422110552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3892.6884422110552</v>
      </c>
      <c r="AQ16" s="13" t="str">
        <f t="shared" si="0"/>
        <v>N.A.</v>
      </c>
      <c r="AR16" s="14">
        <f t="shared" si="0"/>
        <v>3892.6884422110552</v>
      </c>
    </row>
    <row r="17" spans="1:44" ht="15" customHeight="1" thickBot="1" x14ac:dyDescent="0.3">
      <c r="A17" s="3" t="s">
        <v>14</v>
      </c>
      <c r="B17" s="2">
        <v>4031250</v>
      </c>
      <c r="C17" s="2">
        <v>21495740.000000004</v>
      </c>
      <c r="D17" s="2">
        <v>2341300</v>
      </c>
      <c r="E17" s="2"/>
      <c r="F17" s="2"/>
      <c r="G17" s="2">
        <v>1900000</v>
      </c>
      <c r="H17" s="2"/>
      <c r="I17" s="2">
        <v>950000</v>
      </c>
      <c r="J17" s="2">
        <v>0</v>
      </c>
      <c r="K17" s="2"/>
      <c r="L17" s="1">
        <f t="shared" si="1"/>
        <v>6372550</v>
      </c>
      <c r="M17" s="13">
        <f t="shared" si="1"/>
        <v>24345740.000000004</v>
      </c>
      <c r="N17" s="14">
        <f t="shared" si="2"/>
        <v>30718290.000000004</v>
      </c>
      <c r="P17" s="3" t="s">
        <v>14</v>
      </c>
      <c r="Q17" s="2">
        <v>1000</v>
      </c>
      <c r="R17" s="2">
        <v>5192</v>
      </c>
      <c r="S17" s="2">
        <v>599</v>
      </c>
      <c r="T17" s="2">
        <v>0</v>
      </c>
      <c r="U17" s="2">
        <v>0</v>
      </c>
      <c r="V17" s="2">
        <v>317</v>
      </c>
      <c r="W17" s="2">
        <v>0</v>
      </c>
      <c r="X17" s="2">
        <v>535</v>
      </c>
      <c r="Y17" s="2">
        <v>345</v>
      </c>
      <c r="Z17" s="2">
        <v>0</v>
      </c>
      <c r="AA17" s="1">
        <f t="shared" si="3"/>
        <v>1944</v>
      </c>
      <c r="AB17" s="13">
        <f t="shared" si="3"/>
        <v>6044</v>
      </c>
      <c r="AC17" s="14">
        <f t="shared" si="4"/>
        <v>7988</v>
      </c>
      <c r="AE17" s="3" t="s">
        <v>14</v>
      </c>
      <c r="AF17" s="2">
        <f t="shared" si="5"/>
        <v>4031.25</v>
      </c>
      <c r="AG17" s="2">
        <f t="shared" si="0"/>
        <v>4140.1656394453012</v>
      </c>
      <c r="AH17" s="2">
        <f t="shared" si="0"/>
        <v>3908.6811352253758</v>
      </c>
      <c r="AI17" s="2" t="str">
        <f t="shared" si="0"/>
        <v>N.A.</v>
      </c>
      <c r="AJ17" s="2" t="str">
        <f t="shared" si="0"/>
        <v>N.A.</v>
      </c>
      <c r="AK17" s="2">
        <f t="shared" si="0"/>
        <v>5993.6908517350157</v>
      </c>
      <c r="AL17" s="2" t="str">
        <f t="shared" si="0"/>
        <v>N.A.</v>
      </c>
      <c r="AM17" s="2">
        <f t="shared" si="0"/>
        <v>1775.7009345794393</v>
      </c>
      <c r="AN17" s="2">
        <f t="shared" si="0"/>
        <v>0</v>
      </c>
      <c r="AO17" s="2" t="str">
        <f t="shared" si="0"/>
        <v>N.A.</v>
      </c>
      <c r="AP17" s="15">
        <f t="shared" si="0"/>
        <v>3278.0606995884773</v>
      </c>
      <c r="AQ17" s="13">
        <f t="shared" si="0"/>
        <v>4028.0840502978167</v>
      </c>
      <c r="AR17" s="14">
        <f t="shared" si="0"/>
        <v>3845.5545818728096</v>
      </c>
    </row>
    <row r="18" spans="1:44" ht="15" customHeight="1" thickBot="1" x14ac:dyDescent="0.3">
      <c r="A18" s="3" t="s">
        <v>15</v>
      </c>
      <c r="B18" s="2">
        <v>817000</v>
      </c>
      <c r="C18" s="2"/>
      <c r="D18" s="2"/>
      <c r="E18" s="2"/>
      <c r="F18" s="2"/>
      <c r="G18" s="2">
        <v>0</v>
      </c>
      <c r="H18" s="2"/>
      <c r="I18" s="2"/>
      <c r="J18" s="2"/>
      <c r="K18" s="2"/>
      <c r="L18" s="1">
        <f t="shared" si="1"/>
        <v>817000</v>
      </c>
      <c r="M18" s="13">
        <f t="shared" si="1"/>
        <v>0</v>
      </c>
      <c r="N18" s="14">
        <f t="shared" si="2"/>
        <v>817000</v>
      </c>
      <c r="P18" s="3" t="s">
        <v>15</v>
      </c>
      <c r="Q18" s="2">
        <v>190</v>
      </c>
      <c r="R18" s="2">
        <v>0</v>
      </c>
      <c r="S18" s="2">
        <v>0</v>
      </c>
      <c r="T18" s="2">
        <v>0</v>
      </c>
      <c r="U18" s="2">
        <v>0</v>
      </c>
      <c r="V18" s="2">
        <v>155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190</v>
      </c>
      <c r="AB18" s="13">
        <f t="shared" si="3"/>
        <v>155</v>
      </c>
      <c r="AC18" s="17">
        <f t="shared" si="4"/>
        <v>345</v>
      </c>
      <c r="AE18" s="3" t="s">
        <v>15</v>
      </c>
      <c r="AF18" s="2">
        <f t="shared" si="5"/>
        <v>4300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4300</v>
      </c>
      <c r="AQ18" s="13">
        <f t="shared" si="0"/>
        <v>0</v>
      </c>
      <c r="AR18" s="14">
        <f t="shared" si="0"/>
        <v>2368.1159420289855</v>
      </c>
    </row>
    <row r="19" spans="1:44" ht="15" customHeight="1" thickBot="1" x14ac:dyDescent="0.3">
      <c r="A19" s="4" t="s">
        <v>16</v>
      </c>
      <c r="B19" s="2">
        <v>17659954.999999996</v>
      </c>
      <c r="C19" s="2">
        <v>21495740.000000004</v>
      </c>
      <c r="D19" s="2">
        <v>4153800</v>
      </c>
      <c r="E19" s="2"/>
      <c r="F19" s="2">
        <v>2839720</v>
      </c>
      <c r="G19" s="2">
        <v>1900000</v>
      </c>
      <c r="H19" s="2">
        <v>4298170</v>
      </c>
      <c r="I19" s="2">
        <v>950000</v>
      </c>
      <c r="J19" s="2">
        <v>0</v>
      </c>
      <c r="K19" s="2"/>
      <c r="L19" s="1">
        <f t="shared" ref="L19" si="6">B19+D19+F19+H19+J19</f>
        <v>28951644.999999996</v>
      </c>
      <c r="M19" s="13">
        <f t="shared" ref="M19" si="7">C19+E19+G19+I19+K19</f>
        <v>24345740.000000004</v>
      </c>
      <c r="N19" s="17">
        <f t="shared" ref="N19" si="8">L19+M19</f>
        <v>53297385</v>
      </c>
      <c r="P19" s="4" t="s">
        <v>16</v>
      </c>
      <c r="Q19" s="2">
        <v>4021</v>
      </c>
      <c r="R19" s="2">
        <v>5192</v>
      </c>
      <c r="S19" s="2">
        <v>944</v>
      </c>
      <c r="T19" s="2">
        <v>0</v>
      </c>
      <c r="U19" s="2">
        <v>388</v>
      </c>
      <c r="V19" s="2">
        <v>472</v>
      </c>
      <c r="W19" s="2">
        <v>1933</v>
      </c>
      <c r="X19" s="2">
        <v>535</v>
      </c>
      <c r="Y19" s="2">
        <v>861</v>
      </c>
      <c r="Z19" s="2">
        <v>0</v>
      </c>
      <c r="AA19" s="1">
        <f t="shared" ref="AA19" si="9">Q19+S19+U19+W19+Y19</f>
        <v>8147</v>
      </c>
      <c r="AB19" s="13">
        <f t="shared" ref="AB19" si="10">R19+T19+V19+X19+Z19</f>
        <v>6199</v>
      </c>
      <c r="AC19" s="14">
        <f t="shared" ref="AC19" si="11">AA19+AB19</f>
        <v>14346</v>
      </c>
      <c r="AE19" s="4" t="s">
        <v>16</v>
      </c>
      <c r="AF19" s="2">
        <f t="shared" si="5"/>
        <v>4391.9311116637646</v>
      </c>
      <c r="AG19" s="2">
        <f t="shared" si="0"/>
        <v>4140.1656394453012</v>
      </c>
      <c r="AH19" s="2">
        <f t="shared" si="0"/>
        <v>4400.2118644067796</v>
      </c>
      <c r="AI19" s="2" t="str">
        <f t="shared" si="0"/>
        <v>N.A.</v>
      </c>
      <c r="AJ19" s="2">
        <f t="shared" si="0"/>
        <v>7318.8659793814431</v>
      </c>
      <c r="AK19" s="2">
        <f t="shared" si="0"/>
        <v>4025.4237288135591</v>
      </c>
      <c r="AL19" s="2">
        <f t="shared" si="0"/>
        <v>2223.5747542679774</v>
      </c>
      <c r="AM19" s="2">
        <f t="shared" si="0"/>
        <v>1775.7009345794393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3553.6571744200314</v>
      </c>
      <c r="AQ19" s="13">
        <f t="shared" ref="AQ19" si="13">IFERROR(M19/AB19, "N.A.")</f>
        <v>3927.3657041458305</v>
      </c>
      <c r="AR19" s="14">
        <f t="shared" ref="AR19" si="14">IFERROR(N19/AC19, "N.A.")</f>
        <v>3715.1390631534923</v>
      </c>
    </row>
    <row r="20" spans="1:44" ht="15" customHeight="1" thickBot="1" x14ac:dyDescent="0.3">
      <c r="A20" s="5" t="s">
        <v>0</v>
      </c>
      <c r="B20" s="24">
        <f>B19+C19</f>
        <v>39155695</v>
      </c>
      <c r="C20" s="26"/>
      <c r="D20" s="24">
        <f>D19+E19</f>
        <v>4153800</v>
      </c>
      <c r="E20" s="26"/>
      <c r="F20" s="24">
        <f>F19+G19</f>
        <v>4739720</v>
      </c>
      <c r="G20" s="26"/>
      <c r="H20" s="24">
        <f>H19+I19</f>
        <v>5248170</v>
      </c>
      <c r="I20" s="26"/>
      <c r="J20" s="24">
        <f>J19+K19</f>
        <v>0</v>
      </c>
      <c r="K20" s="26"/>
      <c r="L20" s="24">
        <f>L19+M19</f>
        <v>53297385</v>
      </c>
      <c r="M20" s="25"/>
      <c r="N20" s="18">
        <f>B20+D20+F20+H20+J20</f>
        <v>53297385</v>
      </c>
      <c r="P20" s="5" t="s">
        <v>0</v>
      </c>
      <c r="Q20" s="24">
        <f>Q19+R19</f>
        <v>9213</v>
      </c>
      <c r="R20" s="26"/>
      <c r="S20" s="24">
        <f>S19+T19</f>
        <v>944</v>
      </c>
      <c r="T20" s="26"/>
      <c r="U20" s="24">
        <f>U19+V19</f>
        <v>860</v>
      </c>
      <c r="V20" s="26"/>
      <c r="W20" s="24">
        <f>W19+X19</f>
        <v>2468</v>
      </c>
      <c r="X20" s="26"/>
      <c r="Y20" s="24">
        <f>Y19+Z19</f>
        <v>861</v>
      </c>
      <c r="Z20" s="26"/>
      <c r="AA20" s="24">
        <f>AA19+AB19</f>
        <v>14346</v>
      </c>
      <c r="AB20" s="26"/>
      <c r="AC20" s="19">
        <f>Q20+S20+U20+W20+Y20</f>
        <v>14346</v>
      </c>
      <c r="AE20" s="5" t="s">
        <v>0</v>
      </c>
      <c r="AF20" s="27">
        <f>IFERROR(B20/Q20,"N.A.")</f>
        <v>4250.0483013133617</v>
      </c>
      <c r="AG20" s="28"/>
      <c r="AH20" s="27">
        <f>IFERROR(D20/S20,"N.A.")</f>
        <v>4400.2118644067796</v>
      </c>
      <c r="AI20" s="28"/>
      <c r="AJ20" s="27">
        <f>IFERROR(F20/U20,"N.A.")</f>
        <v>5511.3023255813951</v>
      </c>
      <c r="AK20" s="28"/>
      <c r="AL20" s="27">
        <f>IFERROR(H20/W20,"N.A.")</f>
        <v>2126.4870340356565</v>
      </c>
      <c r="AM20" s="28"/>
      <c r="AN20" s="27">
        <f>IFERROR(J20/Y20,"N.A.")</f>
        <v>0</v>
      </c>
      <c r="AO20" s="28"/>
      <c r="AP20" s="27">
        <f>IFERROR(L20/AA20,"N.A.")</f>
        <v>3715.1390631534923</v>
      </c>
      <c r="AQ20" s="28"/>
      <c r="AR20" s="16">
        <f>IFERROR(N20/AC20, "N.A.")</f>
        <v>3715.1390631534923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7880250</v>
      </c>
      <c r="C27" s="2"/>
      <c r="D27" s="2">
        <v>1812500</v>
      </c>
      <c r="E27" s="2"/>
      <c r="F27" s="2">
        <v>2073460</v>
      </c>
      <c r="G27" s="2"/>
      <c r="H27" s="2">
        <v>546100</v>
      </c>
      <c r="I27" s="2"/>
      <c r="J27" s="2"/>
      <c r="K27" s="2"/>
      <c r="L27" s="1">
        <f>B27+D27+F27+H27+J27</f>
        <v>12312310</v>
      </c>
      <c r="M27" s="13">
        <f>C27+E27+G27+I27+K27</f>
        <v>0</v>
      </c>
      <c r="N27" s="14">
        <f>L27+M27</f>
        <v>12312310</v>
      </c>
      <c r="P27" s="3" t="s">
        <v>12</v>
      </c>
      <c r="Q27" s="2">
        <v>1570</v>
      </c>
      <c r="R27" s="2">
        <v>0</v>
      </c>
      <c r="S27" s="2">
        <v>345</v>
      </c>
      <c r="T27" s="2">
        <v>0</v>
      </c>
      <c r="U27" s="2">
        <v>289</v>
      </c>
      <c r="V27" s="2">
        <v>0</v>
      </c>
      <c r="W27" s="2">
        <v>592</v>
      </c>
      <c r="X27" s="2">
        <v>0</v>
      </c>
      <c r="Y27" s="2">
        <v>0</v>
      </c>
      <c r="Z27" s="2">
        <v>0</v>
      </c>
      <c r="AA27" s="1">
        <f>Q27+S27+U27+W27+Y27</f>
        <v>2796</v>
      </c>
      <c r="AB27" s="13">
        <f>R27+T27+V27+X27+Z27</f>
        <v>0</v>
      </c>
      <c r="AC27" s="14">
        <f>AA27+AB27</f>
        <v>2796</v>
      </c>
      <c r="AE27" s="3" t="s">
        <v>12</v>
      </c>
      <c r="AF27" s="2">
        <f>IFERROR(B27/Q27, "N.A.")</f>
        <v>5019.2675159235669</v>
      </c>
      <c r="AG27" s="2" t="str">
        <f t="shared" ref="AG27:AR31" si="15">IFERROR(C27/R27, "N.A.")</f>
        <v>N.A.</v>
      </c>
      <c r="AH27" s="2">
        <f t="shared" si="15"/>
        <v>5253.623188405797</v>
      </c>
      <c r="AI27" s="2" t="str">
        <f t="shared" si="15"/>
        <v>N.A.</v>
      </c>
      <c r="AJ27" s="2">
        <f t="shared" si="15"/>
        <v>7174.6020761245672</v>
      </c>
      <c r="AK27" s="2" t="str">
        <f t="shared" si="15"/>
        <v>N.A.</v>
      </c>
      <c r="AL27" s="2">
        <f t="shared" si="15"/>
        <v>922.46621621621625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4403.5443490701</v>
      </c>
      <c r="AQ27" s="13" t="str">
        <f t="shared" si="15"/>
        <v>N.A.</v>
      </c>
      <c r="AR27" s="14">
        <f t="shared" si="15"/>
        <v>4403.5443490701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4031250</v>
      </c>
      <c r="C29" s="2">
        <v>13552140</v>
      </c>
      <c r="D29" s="2">
        <v>2074700</v>
      </c>
      <c r="E29" s="2"/>
      <c r="F29" s="2"/>
      <c r="G29" s="2">
        <v>1900000</v>
      </c>
      <c r="H29" s="2"/>
      <c r="I29" s="2">
        <v>950000</v>
      </c>
      <c r="J29" s="2"/>
      <c r="K29" s="2"/>
      <c r="L29" s="1">
        <f t="shared" si="16"/>
        <v>6105950</v>
      </c>
      <c r="M29" s="13">
        <f t="shared" si="16"/>
        <v>16402140</v>
      </c>
      <c r="N29" s="14">
        <f t="shared" si="17"/>
        <v>22508090</v>
      </c>
      <c r="P29" s="3" t="s">
        <v>14</v>
      </c>
      <c r="Q29" s="2">
        <v>1000</v>
      </c>
      <c r="R29" s="2">
        <v>2685</v>
      </c>
      <c r="S29" s="2">
        <v>444</v>
      </c>
      <c r="T29" s="2">
        <v>0</v>
      </c>
      <c r="U29" s="2">
        <v>0</v>
      </c>
      <c r="V29" s="2">
        <v>317</v>
      </c>
      <c r="W29" s="2">
        <v>0</v>
      </c>
      <c r="X29" s="2">
        <v>535</v>
      </c>
      <c r="Y29" s="2">
        <v>0</v>
      </c>
      <c r="Z29" s="2">
        <v>0</v>
      </c>
      <c r="AA29" s="1">
        <f t="shared" si="18"/>
        <v>1444</v>
      </c>
      <c r="AB29" s="13">
        <f t="shared" si="18"/>
        <v>3537</v>
      </c>
      <c r="AC29" s="14">
        <f t="shared" si="19"/>
        <v>4981</v>
      </c>
      <c r="AE29" s="3" t="s">
        <v>14</v>
      </c>
      <c r="AF29" s="2">
        <f t="shared" si="20"/>
        <v>4031.25</v>
      </c>
      <c r="AG29" s="2">
        <f t="shared" si="15"/>
        <v>5047.3519553072629</v>
      </c>
      <c r="AH29" s="2">
        <f t="shared" si="15"/>
        <v>4672.7477477477478</v>
      </c>
      <c r="AI29" s="2" t="str">
        <f t="shared" si="15"/>
        <v>N.A.</v>
      </c>
      <c r="AJ29" s="2" t="str">
        <f t="shared" si="15"/>
        <v>N.A.</v>
      </c>
      <c r="AK29" s="2">
        <f t="shared" si="15"/>
        <v>5993.6908517350157</v>
      </c>
      <c r="AL29" s="2" t="str">
        <f t="shared" si="15"/>
        <v>N.A.</v>
      </c>
      <c r="AM29" s="2">
        <f t="shared" si="15"/>
        <v>1775.7009345794393</v>
      </c>
      <c r="AN29" s="2" t="str">
        <f t="shared" si="15"/>
        <v>N.A.</v>
      </c>
      <c r="AO29" s="2" t="str">
        <f t="shared" si="15"/>
        <v>N.A.</v>
      </c>
      <c r="AP29" s="15">
        <f t="shared" si="15"/>
        <v>4228.4972299168976</v>
      </c>
      <c r="AQ29" s="13">
        <f t="shared" si="15"/>
        <v>4637.3027989821885</v>
      </c>
      <c r="AR29" s="14">
        <f t="shared" si="15"/>
        <v>4518.7893997189321</v>
      </c>
    </row>
    <row r="30" spans="1:44" ht="15" customHeight="1" thickBot="1" x14ac:dyDescent="0.3">
      <c r="A30" s="3" t="s">
        <v>15</v>
      </c>
      <c r="B30" s="2">
        <v>817000</v>
      </c>
      <c r="C30" s="2"/>
      <c r="D30" s="2"/>
      <c r="E30" s="2"/>
      <c r="F30" s="2"/>
      <c r="G30" s="2">
        <v>0</v>
      </c>
      <c r="H30" s="2"/>
      <c r="I30" s="2"/>
      <c r="J30" s="2"/>
      <c r="K30" s="2"/>
      <c r="L30" s="1">
        <f t="shared" si="16"/>
        <v>817000</v>
      </c>
      <c r="M30" s="13">
        <f t="shared" si="16"/>
        <v>0</v>
      </c>
      <c r="N30" s="14">
        <f t="shared" si="17"/>
        <v>817000</v>
      </c>
      <c r="P30" s="3" t="s">
        <v>15</v>
      </c>
      <c r="Q30" s="2">
        <v>190</v>
      </c>
      <c r="R30" s="2">
        <v>0</v>
      </c>
      <c r="S30" s="2">
        <v>0</v>
      </c>
      <c r="T30" s="2">
        <v>0</v>
      </c>
      <c r="U30" s="2">
        <v>0</v>
      </c>
      <c r="V30" s="2">
        <v>155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190</v>
      </c>
      <c r="AB30" s="13">
        <f t="shared" si="18"/>
        <v>155</v>
      </c>
      <c r="AC30" s="17">
        <f t="shared" si="19"/>
        <v>345</v>
      </c>
      <c r="AE30" s="3" t="s">
        <v>15</v>
      </c>
      <c r="AF30" s="2">
        <f t="shared" si="20"/>
        <v>4300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4300</v>
      </c>
      <c r="AQ30" s="13">
        <f t="shared" si="15"/>
        <v>0</v>
      </c>
      <c r="AR30" s="14">
        <f t="shared" si="15"/>
        <v>2368.1159420289855</v>
      </c>
    </row>
    <row r="31" spans="1:44" ht="15" customHeight="1" thickBot="1" x14ac:dyDescent="0.3">
      <c r="A31" s="4" t="s">
        <v>16</v>
      </c>
      <c r="B31" s="2">
        <v>12728500.000000002</v>
      </c>
      <c r="C31" s="2">
        <v>13552140</v>
      </c>
      <c r="D31" s="2">
        <v>3887200.0000000005</v>
      </c>
      <c r="E31" s="2"/>
      <c r="F31" s="2">
        <v>2073460</v>
      </c>
      <c r="G31" s="2">
        <v>1900000</v>
      </c>
      <c r="H31" s="2">
        <v>546100</v>
      </c>
      <c r="I31" s="2">
        <v>950000</v>
      </c>
      <c r="J31" s="2"/>
      <c r="K31" s="2"/>
      <c r="L31" s="1">
        <f t="shared" ref="L31" si="21">B31+D31+F31+H31+J31</f>
        <v>19235260</v>
      </c>
      <c r="M31" s="13">
        <f t="shared" ref="M31" si="22">C31+E31+G31+I31+K31</f>
        <v>16402140</v>
      </c>
      <c r="N31" s="17">
        <f t="shared" ref="N31" si="23">L31+M31</f>
        <v>35637400</v>
      </c>
      <c r="P31" s="4" t="s">
        <v>16</v>
      </c>
      <c r="Q31" s="2">
        <v>2760</v>
      </c>
      <c r="R31" s="2">
        <v>2685</v>
      </c>
      <c r="S31" s="2">
        <v>789</v>
      </c>
      <c r="T31" s="2">
        <v>0</v>
      </c>
      <c r="U31" s="2">
        <v>289</v>
      </c>
      <c r="V31" s="2">
        <v>472</v>
      </c>
      <c r="W31" s="2">
        <v>592</v>
      </c>
      <c r="X31" s="2">
        <v>535</v>
      </c>
      <c r="Y31" s="2">
        <v>0</v>
      </c>
      <c r="Z31" s="2">
        <v>0</v>
      </c>
      <c r="AA31" s="1">
        <f t="shared" ref="AA31" si="24">Q31+S31+U31+W31+Y31</f>
        <v>4430</v>
      </c>
      <c r="AB31" s="13">
        <f t="shared" ref="AB31" si="25">R31+T31+V31+X31+Z31</f>
        <v>3692</v>
      </c>
      <c r="AC31" s="14">
        <f t="shared" ref="AC31" si="26">AA31+AB31</f>
        <v>8122</v>
      </c>
      <c r="AE31" s="4" t="s">
        <v>16</v>
      </c>
      <c r="AF31" s="2">
        <f t="shared" si="20"/>
        <v>4611.775362318841</v>
      </c>
      <c r="AG31" s="2">
        <f t="shared" si="15"/>
        <v>5047.3519553072629</v>
      </c>
      <c r="AH31" s="2">
        <f t="shared" si="15"/>
        <v>4926.7427122940435</v>
      </c>
      <c r="AI31" s="2" t="str">
        <f t="shared" si="15"/>
        <v>N.A.</v>
      </c>
      <c r="AJ31" s="2">
        <f t="shared" si="15"/>
        <v>7174.6020761245672</v>
      </c>
      <c r="AK31" s="2">
        <f t="shared" si="15"/>
        <v>4025.4237288135591</v>
      </c>
      <c r="AL31" s="2">
        <f t="shared" si="15"/>
        <v>922.46621621621625</v>
      </c>
      <c r="AM31" s="2">
        <f t="shared" si="15"/>
        <v>1775.7009345794393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4342.0451467268622</v>
      </c>
      <c r="AQ31" s="13">
        <f t="shared" ref="AQ31" si="28">IFERROR(M31/AB31, "N.A.")</f>
        <v>4442.6164680390029</v>
      </c>
      <c r="AR31" s="14">
        <f t="shared" ref="AR31" si="29">IFERROR(N31/AC31, "N.A.")</f>
        <v>4387.7616350652552</v>
      </c>
    </row>
    <row r="32" spans="1:44" ht="15" customHeight="1" thickBot="1" x14ac:dyDescent="0.3">
      <c r="A32" s="5" t="s">
        <v>0</v>
      </c>
      <c r="B32" s="24">
        <f>B31+C31</f>
        <v>26280640</v>
      </c>
      <c r="C32" s="26"/>
      <c r="D32" s="24">
        <f>D31+E31</f>
        <v>3887200.0000000005</v>
      </c>
      <c r="E32" s="26"/>
      <c r="F32" s="24">
        <f>F31+G31</f>
        <v>3973460</v>
      </c>
      <c r="G32" s="26"/>
      <c r="H32" s="24">
        <f>H31+I31</f>
        <v>1496100</v>
      </c>
      <c r="I32" s="26"/>
      <c r="J32" s="24">
        <f>J31+K31</f>
        <v>0</v>
      </c>
      <c r="K32" s="26"/>
      <c r="L32" s="24">
        <f>L31+M31</f>
        <v>35637400</v>
      </c>
      <c r="M32" s="25"/>
      <c r="N32" s="18">
        <f>B32+D32+F32+H32+J32</f>
        <v>35637400</v>
      </c>
      <c r="P32" s="5" t="s">
        <v>0</v>
      </c>
      <c r="Q32" s="24">
        <f>Q31+R31</f>
        <v>5445</v>
      </c>
      <c r="R32" s="26"/>
      <c r="S32" s="24">
        <f>S31+T31</f>
        <v>789</v>
      </c>
      <c r="T32" s="26"/>
      <c r="U32" s="24">
        <f>U31+V31</f>
        <v>761</v>
      </c>
      <c r="V32" s="26"/>
      <c r="W32" s="24">
        <f>W31+X31</f>
        <v>1127</v>
      </c>
      <c r="X32" s="26"/>
      <c r="Y32" s="24">
        <f>Y31+Z31</f>
        <v>0</v>
      </c>
      <c r="Z32" s="26"/>
      <c r="AA32" s="24">
        <f>AA31+AB31</f>
        <v>8122</v>
      </c>
      <c r="AB32" s="26"/>
      <c r="AC32" s="19">
        <f>Q32+S32+U32+W32+Y32</f>
        <v>8122</v>
      </c>
      <c r="AE32" s="5" t="s">
        <v>0</v>
      </c>
      <c r="AF32" s="27">
        <f>IFERROR(B32/Q32,"N.A.")</f>
        <v>4826.5638200183657</v>
      </c>
      <c r="AG32" s="28"/>
      <c r="AH32" s="27">
        <f>IFERROR(D32/S32,"N.A.")</f>
        <v>4926.7427122940435</v>
      </c>
      <c r="AI32" s="28"/>
      <c r="AJ32" s="27">
        <f>IFERROR(F32/U32,"N.A.")</f>
        <v>5221.3666228646516</v>
      </c>
      <c r="AK32" s="28"/>
      <c r="AL32" s="27">
        <f>IFERROR(H32/W32,"N.A.")</f>
        <v>1327.5066548358475</v>
      </c>
      <c r="AM32" s="28"/>
      <c r="AN32" s="27" t="str">
        <f>IFERROR(J32/Y32,"N.A.")</f>
        <v>N.A.</v>
      </c>
      <c r="AO32" s="28"/>
      <c r="AP32" s="27">
        <f>IFERROR(L32/AA32,"N.A.")</f>
        <v>4387.7616350652552</v>
      </c>
      <c r="AQ32" s="28"/>
      <c r="AR32" s="16">
        <f>IFERROR(N32/AC32, "N.A.")</f>
        <v>4387.7616350652552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1832875.0000000002</v>
      </c>
      <c r="C39" s="2"/>
      <c r="D39" s="2"/>
      <c r="E39" s="2"/>
      <c r="F39" s="2">
        <v>766260</v>
      </c>
      <c r="G39" s="2"/>
      <c r="H39" s="2">
        <v>3752070.0000000005</v>
      </c>
      <c r="I39" s="2"/>
      <c r="J39" s="2">
        <v>0</v>
      </c>
      <c r="K39" s="2"/>
      <c r="L39" s="1">
        <f>B39+D39+F39+H39+J39</f>
        <v>6351205</v>
      </c>
      <c r="M39" s="13">
        <f>C39+E39+G39+I39+K39</f>
        <v>0</v>
      </c>
      <c r="N39" s="14">
        <f>L39+M39</f>
        <v>6351205</v>
      </c>
      <c r="P39" s="3" t="s">
        <v>12</v>
      </c>
      <c r="Q39" s="2">
        <v>465</v>
      </c>
      <c r="R39" s="2">
        <v>0</v>
      </c>
      <c r="S39" s="2">
        <v>0</v>
      </c>
      <c r="T39" s="2">
        <v>0</v>
      </c>
      <c r="U39" s="2">
        <v>99</v>
      </c>
      <c r="V39" s="2">
        <v>0</v>
      </c>
      <c r="W39" s="2">
        <v>1341</v>
      </c>
      <c r="X39" s="2">
        <v>0</v>
      </c>
      <c r="Y39" s="2">
        <v>516</v>
      </c>
      <c r="Z39" s="2">
        <v>0</v>
      </c>
      <c r="AA39" s="1">
        <f>Q39+S39+U39+W39+Y39</f>
        <v>2421</v>
      </c>
      <c r="AB39" s="13">
        <f>R39+T39+V39+X39+Z39</f>
        <v>0</v>
      </c>
      <c r="AC39" s="14">
        <f>AA39+AB39</f>
        <v>2421</v>
      </c>
      <c r="AE39" s="3" t="s">
        <v>12</v>
      </c>
      <c r="AF39" s="2">
        <f>IFERROR(B39/Q39, "N.A.")</f>
        <v>3941.666666666667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7740</v>
      </c>
      <c r="AK39" s="2" t="str">
        <f t="shared" si="30"/>
        <v>N.A.</v>
      </c>
      <c r="AL39" s="2">
        <f t="shared" si="30"/>
        <v>2797.964205816555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2623.3808343659643</v>
      </c>
      <c r="AQ39" s="13" t="str">
        <f t="shared" si="30"/>
        <v>N.A.</v>
      </c>
      <c r="AR39" s="14">
        <f t="shared" si="30"/>
        <v>2623.3808343659643</v>
      </c>
    </row>
    <row r="40" spans="1:44" ht="15" customHeight="1" thickBot="1" x14ac:dyDescent="0.3">
      <c r="A40" s="3" t="s">
        <v>13</v>
      </c>
      <c r="B40" s="2">
        <v>3098580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3098580</v>
      </c>
      <c r="M40" s="13">
        <f t="shared" si="31"/>
        <v>0</v>
      </c>
      <c r="N40" s="14">
        <f t="shared" ref="N40:N42" si="32">L40+M40</f>
        <v>3098580</v>
      </c>
      <c r="P40" s="3" t="s">
        <v>13</v>
      </c>
      <c r="Q40" s="2">
        <v>796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796</v>
      </c>
      <c r="AB40" s="13">
        <f t="shared" si="33"/>
        <v>0</v>
      </c>
      <c r="AC40" s="14">
        <f t="shared" ref="AC40:AC42" si="34">AA40+AB40</f>
        <v>796</v>
      </c>
      <c r="AE40" s="3" t="s">
        <v>13</v>
      </c>
      <c r="AF40" s="2">
        <f t="shared" ref="AF40:AF43" si="35">IFERROR(B40/Q40, "N.A.")</f>
        <v>3892.6884422110552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3892.6884422110552</v>
      </c>
      <c r="AQ40" s="13" t="str">
        <f t="shared" si="30"/>
        <v>N.A.</v>
      </c>
      <c r="AR40" s="14">
        <f t="shared" si="30"/>
        <v>3892.6884422110552</v>
      </c>
    </row>
    <row r="41" spans="1:44" ht="15" customHeight="1" thickBot="1" x14ac:dyDescent="0.3">
      <c r="A41" s="3" t="s">
        <v>14</v>
      </c>
      <c r="B41" s="2"/>
      <c r="C41" s="2">
        <v>7943600</v>
      </c>
      <c r="D41" s="2">
        <v>266600</v>
      </c>
      <c r="E41" s="2"/>
      <c r="F41" s="2"/>
      <c r="G41" s="2"/>
      <c r="H41" s="2"/>
      <c r="I41" s="2"/>
      <c r="J41" s="2">
        <v>0</v>
      </c>
      <c r="K41" s="2"/>
      <c r="L41" s="1">
        <f t="shared" si="31"/>
        <v>266600</v>
      </c>
      <c r="M41" s="13">
        <f t="shared" si="31"/>
        <v>7943600</v>
      </c>
      <c r="N41" s="14">
        <f t="shared" si="32"/>
        <v>8210200</v>
      </c>
      <c r="P41" s="3" t="s">
        <v>14</v>
      </c>
      <c r="Q41" s="2">
        <v>0</v>
      </c>
      <c r="R41" s="2">
        <v>2507</v>
      </c>
      <c r="S41" s="2">
        <v>155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345</v>
      </c>
      <c r="Z41" s="2">
        <v>0</v>
      </c>
      <c r="AA41" s="1">
        <f t="shared" si="33"/>
        <v>500</v>
      </c>
      <c r="AB41" s="13">
        <f t="shared" si="33"/>
        <v>2507</v>
      </c>
      <c r="AC41" s="14">
        <f t="shared" si="34"/>
        <v>3007</v>
      </c>
      <c r="AE41" s="3" t="s">
        <v>14</v>
      </c>
      <c r="AF41" s="2" t="str">
        <f t="shared" si="35"/>
        <v>N.A.</v>
      </c>
      <c r="AG41" s="2">
        <f t="shared" si="30"/>
        <v>3168.568009573195</v>
      </c>
      <c r="AH41" s="2">
        <f t="shared" si="30"/>
        <v>1720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533.20000000000005</v>
      </c>
      <c r="AQ41" s="13">
        <f t="shared" si="30"/>
        <v>3168.568009573195</v>
      </c>
      <c r="AR41" s="14">
        <f t="shared" si="30"/>
        <v>2730.3624875290989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4931455</v>
      </c>
      <c r="C43" s="2">
        <v>7943600</v>
      </c>
      <c r="D43" s="2">
        <v>266600</v>
      </c>
      <c r="E43" s="2"/>
      <c r="F43" s="2">
        <v>766260</v>
      </c>
      <c r="G43" s="2"/>
      <c r="H43" s="2">
        <v>3752070.0000000005</v>
      </c>
      <c r="I43" s="2"/>
      <c r="J43" s="2">
        <v>0</v>
      </c>
      <c r="K43" s="2"/>
      <c r="L43" s="1">
        <f t="shared" ref="L43" si="36">B43+D43+F43+H43+J43</f>
        <v>9716385</v>
      </c>
      <c r="M43" s="13">
        <f t="shared" ref="M43" si="37">C43+E43+G43+I43+K43</f>
        <v>7943600</v>
      </c>
      <c r="N43" s="17">
        <f t="shared" ref="N43" si="38">L43+M43</f>
        <v>17659985</v>
      </c>
      <c r="P43" s="4" t="s">
        <v>16</v>
      </c>
      <c r="Q43" s="2">
        <v>1261</v>
      </c>
      <c r="R43" s="2">
        <v>2507</v>
      </c>
      <c r="S43" s="2">
        <v>155</v>
      </c>
      <c r="T43" s="2">
        <v>0</v>
      </c>
      <c r="U43" s="2">
        <v>99</v>
      </c>
      <c r="V43" s="2">
        <v>0</v>
      </c>
      <c r="W43" s="2">
        <v>1341</v>
      </c>
      <c r="X43" s="2">
        <v>0</v>
      </c>
      <c r="Y43" s="2">
        <v>861</v>
      </c>
      <c r="Z43" s="2">
        <v>0</v>
      </c>
      <c r="AA43" s="1">
        <f t="shared" ref="AA43" si="39">Q43+S43+U43+W43+Y43</f>
        <v>3717</v>
      </c>
      <c r="AB43" s="13">
        <f t="shared" ref="AB43" si="40">R43+T43+V43+X43+Z43</f>
        <v>2507</v>
      </c>
      <c r="AC43" s="17">
        <f t="shared" ref="AC43" si="41">AA43+AB43</f>
        <v>6224</v>
      </c>
      <c r="AE43" s="4" t="s">
        <v>16</v>
      </c>
      <c r="AF43" s="2">
        <f t="shared" si="35"/>
        <v>3910.7494052339412</v>
      </c>
      <c r="AG43" s="2">
        <f t="shared" si="30"/>
        <v>3168.568009573195</v>
      </c>
      <c r="AH43" s="2">
        <f t="shared" si="30"/>
        <v>1720</v>
      </c>
      <c r="AI43" s="2" t="str">
        <f t="shared" si="30"/>
        <v>N.A.</v>
      </c>
      <c r="AJ43" s="2">
        <f t="shared" si="30"/>
        <v>7740</v>
      </c>
      <c r="AK43" s="2" t="str">
        <f t="shared" si="30"/>
        <v>N.A.</v>
      </c>
      <c r="AL43" s="2">
        <f t="shared" si="30"/>
        <v>2797.964205816555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2614.0395480225989</v>
      </c>
      <c r="AQ43" s="13">
        <f t="shared" ref="AQ43" si="43">IFERROR(M43/AB43, "N.A.")</f>
        <v>3168.568009573195</v>
      </c>
      <c r="AR43" s="14">
        <f t="shared" ref="AR43" si="44">IFERROR(N43/AC43, "N.A.")</f>
        <v>2837.4011889460153</v>
      </c>
    </row>
    <row r="44" spans="1:44" ht="15" customHeight="1" thickBot="1" x14ac:dyDescent="0.3">
      <c r="A44" s="5" t="s">
        <v>0</v>
      </c>
      <c r="B44" s="24">
        <f>B43+C43</f>
        <v>12875055</v>
      </c>
      <c r="C44" s="26"/>
      <c r="D44" s="24">
        <f>D43+E43</f>
        <v>266600</v>
      </c>
      <c r="E44" s="26"/>
      <c r="F44" s="24">
        <f>F43+G43</f>
        <v>766260</v>
      </c>
      <c r="G44" s="26"/>
      <c r="H44" s="24">
        <f>H43+I43</f>
        <v>3752070.0000000005</v>
      </c>
      <c r="I44" s="26"/>
      <c r="J44" s="24">
        <f>J43+K43</f>
        <v>0</v>
      </c>
      <c r="K44" s="26"/>
      <c r="L44" s="24">
        <f>L43+M43</f>
        <v>17659985</v>
      </c>
      <c r="M44" s="25"/>
      <c r="N44" s="18">
        <f>B44+D44+F44+H44+J44</f>
        <v>17659985</v>
      </c>
      <c r="P44" s="5" t="s">
        <v>0</v>
      </c>
      <c r="Q44" s="24">
        <f>Q43+R43</f>
        <v>3768</v>
      </c>
      <c r="R44" s="26"/>
      <c r="S44" s="24">
        <f>S43+T43</f>
        <v>155</v>
      </c>
      <c r="T44" s="26"/>
      <c r="U44" s="24">
        <f>U43+V43</f>
        <v>99</v>
      </c>
      <c r="V44" s="26"/>
      <c r="W44" s="24">
        <f>W43+X43</f>
        <v>1341</v>
      </c>
      <c r="X44" s="26"/>
      <c r="Y44" s="24">
        <f>Y43+Z43</f>
        <v>861</v>
      </c>
      <c r="Z44" s="26"/>
      <c r="AA44" s="24">
        <f>AA43+AB43</f>
        <v>6224</v>
      </c>
      <c r="AB44" s="25"/>
      <c r="AC44" s="18">
        <f>Q44+S44+U44+W44+Y44</f>
        <v>6224</v>
      </c>
      <c r="AE44" s="5" t="s">
        <v>0</v>
      </c>
      <c r="AF44" s="27">
        <f>IFERROR(B44/Q44,"N.A.")</f>
        <v>3416.9466560509554</v>
      </c>
      <c r="AG44" s="28"/>
      <c r="AH44" s="27">
        <f>IFERROR(D44/S44,"N.A.")</f>
        <v>1720</v>
      </c>
      <c r="AI44" s="28"/>
      <c r="AJ44" s="27">
        <f>IFERROR(F44/U44,"N.A.")</f>
        <v>7740</v>
      </c>
      <c r="AK44" s="28"/>
      <c r="AL44" s="27">
        <f>IFERROR(H44/W44,"N.A.")</f>
        <v>2797.964205816555</v>
      </c>
      <c r="AM44" s="28"/>
      <c r="AN44" s="27">
        <f>IFERROR(J44/Y44,"N.A.")</f>
        <v>0</v>
      </c>
      <c r="AO44" s="28"/>
      <c r="AP44" s="27">
        <f>IFERROR(L44/AA44,"N.A.")</f>
        <v>2837.4011889460153</v>
      </c>
      <c r="AQ44" s="28"/>
      <c r="AR44" s="16">
        <f>IFERROR(N44/AC44, "N.A.")</f>
        <v>2837.4011889460153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22387328.000000004</v>
      </c>
      <c r="C15" s="2"/>
      <c r="D15" s="2">
        <v>5012246</v>
      </c>
      <c r="E15" s="2"/>
      <c r="F15" s="2">
        <v>13194610</v>
      </c>
      <c r="G15" s="2"/>
      <c r="H15" s="2">
        <v>50228546.000000007</v>
      </c>
      <c r="I15" s="2"/>
      <c r="J15" s="2">
        <v>0</v>
      </c>
      <c r="K15" s="2"/>
      <c r="L15" s="1">
        <f>B15+D15+F15+H15+J15</f>
        <v>90822730</v>
      </c>
      <c r="M15" s="13">
        <f>C15+E15+G15+I15+K15</f>
        <v>0</v>
      </c>
      <c r="N15" s="14">
        <f>L15+M15</f>
        <v>90822730</v>
      </c>
      <c r="P15" s="3" t="s">
        <v>12</v>
      </c>
      <c r="Q15" s="2">
        <v>6491</v>
      </c>
      <c r="R15" s="2">
        <v>0</v>
      </c>
      <c r="S15" s="2">
        <v>1338</v>
      </c>
      <c r="T15" s="2">
        <v>0</v>
      </c>
      <c r="U15" s="2">
        <v>2458</v>
      </c>
      <c r="V15" s="2">
        <v>0</v>
      </c>
      <c r="W15" s="2">
        <v>16329</v>
      </c>
      <c r="X15" s="2">
        <v>0</v>
      </c>
      <c r="Y15" s="2">
        <v>3532</v>
      </c>
      <c r="Z15" s="2">
        <v>0</v>
      </c>
      <c r="AA15" s="1">
        <f>Q15+S15+U15+W15+Y15</f>
        <v>30148</v>
      </c>
      <c r="AB15" s="13">
        <f>R15+T15+V15+X15+Z15</f>
        <v>0</v>
      </c>
      <c r="AC15" s="14">
        <f>AA15+AB15</f>
        <v>30148</v>
      </c>
      <c r="AE15" s="3" t="s">
        <v>12</v>
      </c>
      <c r="AF15" s="2">
        <f>IFERROR(B15/Q15, "N.A.")</f>
        <v>3448.9798182098298</v>
      </c>
      <c r="AG15" s="2" t="str">
        <f t="shared" ref="AG15:AR19" si="0">IFERROR(C15/R15, "N.A.")</f>
        <v>N.A.</v>
      </c>
      <c r="AH15" s="2">
        <f t="shared" si="0"/>
        <v>3746.0732436472349</v>
      </c>
      <c r="AI15" s="2" t="str">
        <f t="shared" si="0"/>
        <v>N.A.</v>
      </c>
      <c r="AJ15" s="2">
        <f t="shared" si="0"/>
        <v>5368.0268510984542</v>
      </c>
      <c r="AK15" s="2" t="str">
        <f t="shared" si="0"/>
        <v>N.A.</v>
      </c>
      <c r="AL15" s="2">
        <f t="shared" si="0"/>
        <v>3076.0331924796378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3012.5623590287914</v>
      </c>
      <c r="AQ15" s="13" t="str">
        <f t="shared" si="0"/>
        <v>N.A.</v>
      </c>
      <c r="AR15" s="14">
        <f t="shared" si="0"/>
        <v>3012.5623590287914</v>
      </c>
    </row>
    <row r="16" spans="1:44" ht="15" customHeight="1" thickBot="1" x14ac:dyDescent="0.3">
      <c r="A16" s="3" t="s">
        <v>13</v>
      </c>
      <c r="B16" s="2">
        <v>10660219.999999998</v>
      </c>
      <c r="C16" s="2">
        <v>836000</v>
      </c>
      <c r="D16" s="2">
        <v>75207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10735426.999999998</v>
      </c>
      <c r="M16" s="13">
        <f t="shared" si="1"/>
        <v>836000</v>
      </c>
      <c r="N16" s="14">
        <f t="shared" ref="N16:N18" si="2">L16+M16</f>
        <v>11571426.999999998</v>
      </c>
      <c r="P16" s="3" t="s">
        <v>13</v>
      </c>
      <c r="Q16" s="2">
        <v>3545</v>
      </c>
      <c r="R16" s="2">
        <v>209</v>
      </c>
      <c r="S16" s="2">
        <v>159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3704</v>
      </c>
      <c r="AB16" s="13">
        <f t="shared" si="3"/>
        <v>209</v>
      </c>
      <c r="AC16" s="14">
        <f t="shared" ref="AC16:AC18" si="4">AA16+AB16</f>
        <v>3913</v>
      </c>
      <c r="AE16" s="3" t="s">
        <v>13</v>
      </c>
      <c r="AF16" s="2">
        <f t="shared" ref="AF16:AF19" si="5">IFERROR(B16/Q16, "N.A.")</f>
        <v>3007.1142454160786</v>
      </c>
      <c r="AG16" s="2">
        <f t="shared" si="0"/>
        <v>4000</v>
      </c>
      <c r="AH16" s="2">
        <f t="shared" si="0"/>
        <v>473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2898.3334233261335</v>
      </c>
      <c r="AQ16" s="13">
        <f t="shared" si="0"/>
        <v>4000</v>
      </c>
      <c r="AR16" s="14">
        <f t="shared" si="0"/>
        <v>2957.1753130590337</v>
      </c>
    </row>
    <row r="17" spans="1:44" ht="15" customHeight="1" thickBot="1" x14ac:dyDescent="0.3">
      <c r="A17" s="3" t="s">
        <v>14</v>
      </c>
      <c r="B17" s="2">
        <v>43991564.000000007</v>
      </c>
      <c r="C17" s="2">
        <v>344155062.9999997</v>
      </c>
      <c r="D17" s="2">
        <v>12121220.000000002</v>
      </c>
      <c r="E17" s="2"/>
      <c r="F17" s="2"/>
      <c r="G17" s="2">
        <v>11022400</v>
      </c>
      <c r="H17" s="2"/>
      <c r="I17" s="2">
        <v>10988160</v>
      </c>
      <c r="J17" s="2">
        <v>0</v>
      </c>
      <c r="K17" s="2"/>
      <c r="L17" s="1">
        <f t="shared" si="1"/>
        <v>56112784.000000007</v>
      </c>
      <c r="M17" s="13">
        <f t="shared" si="1"/>
        <v>366165622.9999997</v>
      </c>
      <c r="N17" s="14">
        <f t="shared" si="2"/>
        <v>422278406.9999997</v>
      </c>
      <c r="P17" s="3" t="s">
        <v>14</v>
      </c>
      <c r="Q17" s="2">
        <v>10678</v>
      </c>
      <c r="R17" s="2">
        <v>51016</v>
      </c>
      <c r="S17" s="2">
        <v>2853</v>
      </c>
      <c r="T17" s="2">
        <v>0</v>
      </c>
      <c r="U17" s="2">
        <v>0</v>
      </c>
      <c r="V17" s="2">
        <v>1814</v>
      </c>
      <c r="W17" s="2">
        <v>0</v>
      </c>
      <c r="X17" s="2">
        <v>3032</v>
      </c>
      <c r="Y17" s="2">
        <v>1949</v>
      </c>
      <c r="Z17" s="2">
        <v>0</v>
      </c>
      <c r="AA17" s="1">
        <f t="shared" si="3"/>
        <v>15480</v>
      </c>
      <c r="AB17" s="13">
        <f t="shared" si="3"/>
        <v>55862</v>
      </c>
      <c r="AC17" s="14">
        <f t="shared" si="4"/>
        <v>71342</v>
      </c>
      <c r="AE17" s="3" t="s">
        <v>14</v>
      </c>
      <c r="AF17" s="2">
        <f t="shared" si="5"/>
        <v>4119.8318037085601</v>
      </c>
      <c r="AG17" s="2">
        <f t="shared" si="0"/>
        <v>6746.0220911086662</v>
      </c>
      <c r="AH17" s="2">
        <f t="shared" si="0"/>
        <v>4248.5874518051178</v>
      </c>
      <c r="AI17" s="2" t="str">
        <f t="shared" si="0"/>
        <v>N.A.</v>
      </c>
      <c r="AJ17" s="2" t="str">
        <f t="shared" si="0"/>
        <v>N.A.</v>
      </c>
      <c r="AK17" s="2">
        <f t="shared" si="0"/>
        <v>6076.2954796030872</v>
      </c>
      <c r="AL17" s="2" t="str">
        <f t="shared" si="0"/>
        <v>N.A.</v>
      </c>
      <c r="AM17" s="2">
        <f t="shared" si="0"/>
        <v>3624.0633245382587</v>
      </c>
      <c r="AN17" s="2">
        <f t="shared" si="0"/>
        <v>0</v>
      </c>
      <c r="AO17" s="2" t="str">
        <f t="shared" si="0"/>
        <v>N.A.</v>
      </c>
      <c r="AP17" s="15">
        <f t="shared" si="0"/>
        <v>3624.8568475452203</v>
      </c>
      <c r="AQ17" s="13">
        <f t="shared" si="0"/>
        <v>6554.8248004009829</v>
      </c>
      <c r="AR17" s="14">
        <f t="shared" si="0"/>
        <v>5919.0716127947026</v>
      </c>
    </row>
    <row r="18" spans="1:44" ht="15" customHeight="1" thickBot="1" x14ac:dyDescent="0.3">
      <c r="A18" s="3" t="s">
        <v>15</v>
      </c>
      <c r="B18" s="2">
        <v>11091033.000000004</v>
      </c>
      <c r="C18" s="2"/>
      <c r="D18" s="2">
        <v>5421370</v>
      </c>
      <c r="E18" s="2">
        <v>2324580</v>
      </c>
      <c r="F18" s="2"/>
      <c r="G18" s="2">
        <v>1189553</v>
      </c>
      <c r="H18" s="2">
        <v>7628569</v>
      </c>
      <c r="I18" s="2"/>
      <c r="J18" s="2">
        <v>0</v>
      </c>
      <c r="K18" s="2"/>
      <c r="L18" s="1">
        <f t="shared" si="1"/>
        <v>24140972.000000004</v>
      </c>
      <c r="M18" s="13">
        <f t="shared" si="1"/>
        <v>3514133</v>
      </c>
      <c r="N18" s="14">
        <f t="shared" si="2"/>
        <v>27655105.000000004</v>
      </c>
      <c r="P18" s="3" t="s">
        <v>15</v>
      </c>
      <c r="Q18" s="2">
        <v>4969</v>
      </c>
      <c r="R18" s="2">
        <v>0</v>
      </c>
      <c r="S18" s="2">
        <v>1471</v>
      </c>
      <c r="T18" s="2">
        <v>477</v>
      </c>
      <c r="U18" s="2">
        <v>0</v>
      </c>
      <c r="V18" s="2">
        <v>666</v>
      </c>
      <c r="W18" s="2">
        <v>8327</v>
      </c>
      <c r="X18" s="2">
        <v>0</v>
      </c>
      <c r="Y18" s="2">
        <v>1197</v>
      </c>
      <c r="Z18" s="2">
        <v>0</v>
      </c>
      <c r="AA18" s="1">
        <f t="shared" si="3"/>
        <v>15964</v>
      </c>
      <c r="AB18" s="13">
        <f t="shared" si="3"/>
        <v>1143</v>
      </c>
      <c r="AC18" s="17">
        <f t="shared" si="4"/>
        <v>17107</v>
      </c>
      <c r="AE18" s="3" t="s">
        <v>15</v>
      </c>
      <c r="AF18" s="2">
        <f t="shared" si="5"/>
        <v>2232.0452807405923</v>
      </c>
      <c r="AG18" s="2" t="str">
        <f t="shared" si="0"/>
        <v>N.A.</v>
      </c>
      <c r="AH18" s="2">
        <f t="shared" si="0"/>
        <v>3685.4996600951736</v>
      </c>
      <c r="AI18" s="2">
        <f t="shared" si="0"/>
        <v>4873.333333333333</v>
      </c>
      <c r="AJ18" s="2" t="str">
        <f t="shared" si="0"/>
        <v>N.A.</v>
      </c>
      <c r="AK18" s="2">
        <f t="shared" si="0"/>
        <v>1786.1156156156155</v>
      </c>
      <c r="AL18" s="2">
        <f t="shared" si="0"/>
        <v>916.1245346463312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1512.2132297669759</v>
      </c>
      <c r="AQ18" s="13">
        <f t="shared" si="0"/>
        <v>3074.4820647419074</v>
      </c>
      <c r="AR18" s="14">
        <f t="shared" si="0"/>
        <v>1616.5958379610688</v>
      </c>
    </row>
    <row r="19" spans="1:44" ht="15" customHeight="1" thickBot="1" x14ac:dyDescent="0.3">
      <c r="A19" s="4" t="s">
        <v>16</v>
      </c>
      <c r="B19" s="2">
        <v>88130145.000000015</v>
      </c>
      <c r="C19" s="2">
        <v>344991063.00000006</v>
      </c>
      <c r="D19" s="2">
        <v>22630042.999999996</v>
      </c>
      <c r="E19" s="2">
        <v>2324580</v>
      </c>
      <c r="F19" s="2">
        <v>13194610</v>
      </c>
      <c r="G19" s="2">
        <v>12211953</v>
      </c>
      <c r="H19" s="2">
        <v>57857115.000000007</v>
      </c>
      <c r="I19" s="2">
        <v>10988160</v>
      </c>
      <c r="J19" s="2">
        <v>0</v>
      </c>
      <c r="K19" s="2"/>
      <c r="L19" s="1">
        <f t="shared" ref="L19" si="6">B19+D19+F19+H19+J19</f>
        <v>181811913.00000003</v>
      </c>
      <c r="M19" s="13">
        <f t="shared" ref="M19" si="7">C19+E19+G19+I19+K19</f>
        <v>370515756.00000006</v>
      </c>
      <c r="N19" s="17">
        <f t="shared" ref="N19" si="8">L19+M19</f>
        <v>552327669.00000012</v>
      </c>
      <c r="P19" s="4" t="s">
        <v>16</v>
      </c>
      <c r="Q19" s="2">
        <v>25683</v>
      </c>
      <c r="R19" s="2">
        <v>51225</v>
      </c>
      <c r="S19" s="2">
        <v>5821</v>
      </c>
      <c r="T19" s="2">
        <v>477</v>
      </c>
      <c r="U19" s="2">
        <v>2458</v>
      </c>
      <c r="V19" s="2">
        <v>2480</v>
      </c>
      <c r="W19" s="2">
        <v>24656</v>
      </c>
      <c r="X19" s="2">
        <v>3032</v>
      </c>
      <c r="Y19" s="2">
        <v>6678</v>
      </c>
      <c r="Z19" s="2">
        <v>0</v>
      </c>
      <c r="AA19" s="1">
        <f t="shared" ref="AA19" si="9">Q19+S19+U19+W19+Y19</f>
        <v>65296</v>
      </c>
      <c r="AB19" s="13">
        <f t="shared" ref="AB19" si="10">R19+T19+V19+X19+Z19</f>
        <v>57214</v>
      </c>
      <c r="AC19" s="14">
        <f t="shared" ref="AC19" si="11">AA19+AB19</f>
        <v>122510</v>
      </c>
      <c r="AE19" s="4" t="s">
        <v>16</v>
      </c>
      <c r="AF19" s="2">
        <f t="shared" si="5"/>
        <v>3431.4583576684972</v>
      </c>
      <c r="AG19" s="2">
        <f t="shared" si="0"/>
        <v>6734.8182137628119</v>
      </c>
      <c r="AH19" s="2">
        <f t="shared" si="0"/>
        <v>3887.6555574643526</v>
      </c>
      <c r="AI19" s="2">
        <f t="shared" si="0"/>
        <v>4873.333333333333</v>
      </c>
      <c r="AJ19" s="2">
        <f t="shared" si="0"/>
        <v>5368.0268510984542</v>
      </c>
      <c r="AK19" s="2">
        <f t="shared" si="0"/>
        <v>4924.1745967741936</v>
      </c>
      <c r="AL19" s="2">
        <f t="shared" si="0"/>
        <v>2346.573450681376</v>
      </c>
      <c r="AM19" s="2">
        <f t="shared" si="0"/>
        <v>3624.0633245382587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2784.426503920608</v>
      </c>
      <c r="AQ19" s="13">
        <f t="shared" ref="AQ19" si="13">IFERROR(M19/AB19, "N.A.")</f>
        <v>6475.9631558709416</v>
      </c>
      <c r="AR19" s="14">
        <f t="shared" ref="AR19" si="14">IFERROR(N19/AC19, "N.A.")</f>
        <v>4508.4292629173142</v>
      </c>
    </row>
    <row r="20" spans="1:44" ht="15" customHeight="1" thickBot="1" x14ac:dyDescent="0.3">
      <c r="A20" s="5" t="s">
        <v>0</v>
      </c>
      <c r="B20" s="24">
        <f>B19+C19</f>
        <v>433121208.00000006</v>
      </c>
      <c r="C20" s="26"/>
      <c r="D20" s="24">
        <f>D19+E19</f>
        <v>24954622.999999996</v>
      </c>
      <c r="E20" s="26"/>
      <c r="F20" s="24">
        <f>F19+G19</f>
        <v>25406563</v>
      </c>
      <c r="G20" s="26"/>
      <c r="H20" s="24">
        <f>H19+I19</f>
        <v>68845275</v>
      </c>
      <c r="I20" s="26"/>
      <c r="J20" s="24">
        <f>J19+K19</f>
        <v>0</v>
      </c>
      <c r="K20" s="26"/>
      <c r="L20" s="24">
        <f>L19+M19</f>
        <v>552327669.00000012</v>
      </c>
      <c r="M20" s="25"/>
      <c r="N20" s="18">
        <f>B20+D20+F20+H20+J20</f>
        <v>552327669</v>
      </c>
      <c r="P20" s="5" t="s">
        <v>0</v>
      </c>
      <c r="Q20" s="24">
        <f>Q19+R19</f>
        <v>76908</v>
      </c>
      <c r="R20" s="26"/>
      <c r="S20" s="24">
        <f>S19+T19</f>
        <v>6298</v>
      </c>
      <c r="T20" s="26"/>
      <c r="U20" s="24">
        <f>U19+V19</f>
        <v>4938</v>
      </c>
      <c r="V20" s="26"/>
      <c r="W20" s="24">
        <f>W19+X19</f>
        <v>27688</v>
      </c>
      <c r="X20" s="26"/>
      <c r="Y20" s="24">
        <f>Y19+Z19</f>
        <v>6678</v>
      </c>
      <c r="Z20" s="26"/>
      <c r="AA20" s="24">
        <f>AA19+AB19</f>
        <v>122510</v>
      </c>
      <c r="AB20" s="26"/>
      <c r="AC20" s="19">
        <f>Q20+S20+U20+W20+Y20</f>
        <v>122510</v>
      </c>
      <c r="AE20" s="5" t="s">
        <v>0</v>
      </c>
      <c r="AF20" s="27">
        <f>IFERROR(B20/Q20,"N.A.")</f>
        <v>5631.6795131845847</v>
      </c>
      <c r="AG20" s="28"/>
      <c r="AH20" s="27">
        <f>IFERROR(D20/S20,"N.A.")</f>
        <v>3962.3091457605583</v>
      </c>
      <c r="AI20" s="28"/>
      <c r="AJ20" s="27">
        <f>IFERROR(F20/U20,"N.A.")</f>
        <v>5145.111988659376</v>
      </c>
      <c r="AK20" s="28"/>
      <c r="AL20" s="27">
        <f>IFERROR(H20/W20,"N.A.")</f>
        <v>2486.4661586246748</v>
      </c>
      <c r="AM20" s="28"/>
      <c r="AN20" s="27">
        <f>IFERROR(J20/Y20,"N.A.")</f>
        <v>0</v>
      </c>
      <c r="AO20" s="28"/>
      <c r="AP20" s="27">
        <f>IFERROR(L20/AA20,"N.A.")</f>
        <v>4508.4292629173142</v>
      </c>
      <c r="AQ20" s="28"/>
      <c r="AR20" s="16">
        <f>IFERROR(N20/AC20, "N.A.")</f>
        <v>4508.4292629173133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21105928</v>
      </c>
      <c r="C27" s="2"/>
      <c r="D27" s="2">
        <v>5012246</v>
      </c>
      <c r="E27" s="2"/>
      <c r="F27" s="2">
        <v>11827920.000000002</v>
      </c>
      <c r="G27" s="2"/>
      <c r="H27" s="2">
        <v>31329960.000000007</v>
      </c>
      <c r="I27" s="2"/>
      <c r="J27" s="2">
        <v>0</v>
      </c>
      <c r="K27" s="2"/>
      <c r="L27" s="1">
        <f>B27+D27+F27+H27+J27</f>
        <v>69276054</v>
      </c>
      <c r="M27" s="13">
        <f>C27+E27+G27+I27+K27</f>
        <v>0</v>
      </c>
      <c r="N27" s="14">
        <f>L27+M27</f>
        <v>69276054</v>
      </c>
      <c r="P27" s="3" t="s">
        <v>12</v>
      </c>
      <c r="Q27" s="2">
        <v>6064</v>
      </c>
      <c r="R27" s="2">
        <v>0</v>
      </c>
      <c r="S27" s="2">
        <v>1338</v>
      </c>
      <c r="T27" s="2">
        <v>0</v>
      </c>
      <c r="U27" s="2">
        <v>1958</v>
      </c>
      <c r="V27" s="2">
        <v>0</v>
      </c>
      <c r="W27" s="2">
        <v>6769</v>
      </c>
      <c r="X27" s="2">
        <v>0</v>
      </c>
      <c r="Y27" s="2">
        <v>423</v>
      </c>
      <c r="Z27" s="2">
        <v>0</v>
      </c>
      <c r="AA27" s="1">
        <f>Q27+S27+U27+W27+Y27</f>
        <v>16552</v>
      </c>
      <c r="AB27" s="13">
        <f>R27+T27+V27+X27+Z27</f>
        <v>0</v>
      </c>
      <c r="AC27" s="14">
        <f>AA27+AB27</f>
        <v>16552</v>
      </c>
      <c r="AE27" s="3" t="s">
        <v>12</v>
      </c>
      <c r="AF27" s="2">
        <f>IFERROR(B27/Q27, "N.A.")</f>
        <v>3480.529023746702</v>
      </c>
      <c r="AG27" s="2" t="str">
        <f t="shared" ref="AG27:AR31" si="15">IFERROR(C27/R27, "N.A.")</f>
        <v>N.A.</v>
      </c>
      <c r="AH27" s="2">
        <f t="shared" si="15"/>
        <v>3746.0732436472349</v>
      </c>
      <c r="AI27" s="2" t="str">
        <f t="shared" si="15"/>
        <v>N.A.</v>
      </c>
      <c r="AJ27" s="2">
        <f t="shared" si="15"/>
        <v>6040.8171603677229</v>
      </c>
      <c r="AK27" s="2" t="str">
        <f t="shared" si="15"/>
        <v>N.A.</v>
      </c>
      <c r="AL27" s="2">
        <f t="shared" si="15"/>
        <v>4628.4473334318227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4185.3585065248908</v>
      </c>
      <c r="AQ27" s="13" t="str">
        <f t="shared" si="15"/>
        <v>N.A.</v>
      </c>
      <c r="AR27" s="14">
        <f t="shared" si="15"/>
        <v>4185.3585065248908</v>
      </c>
    </row>
    <row r="28" spans="1:44" ht="15" customHeight="1" thickBot="1" x14ac:dyDescent="0.3">
      <c r="A28" s="3" t="s">
        <v>13</v>
      </c>
      <c r="B28" s="2">
        <v>2425850.0000000005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2425850.0000000005</v>
      </c>
      <c r="M28" s="13">
        <f t="shared" si="16"/>
        <v>0</v>
      </c>
      <c r="N28" s="14">
        <f t="shared" ref="N28:N30" si="17">L28+M28</f>
        <v>2425850.0000000005</v>
      </c>
      <c r="P28" s="3" t="s">
        <v>13</v>
      </c>
      <c r="Q28" s="2">
        <v>581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581</v>
      </c>
      <c r="AB28" s="13">
        <f t="shared" si="18"/>
        <v>0</v>
      </c>
      <c r="AC28" s="14">
        <f t="shared" ref="AC28:AC30" si="19">AA28+AB28</f>
        <v>581</v>
      </c>
      <c r="AE28" s="3" t="s">
        <v>13</v>
      </c>
      <c r="AF28" s="2">
        <f t="shared" ref="AF28:AF31" si="20">IFERROR(B28/Q28, "N.A.")</f>
        <v>4175.3012048192777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4175.3012048192777</v>
      </c>
      <c r="AQ28" s="13" t="str">
        <f t="shared" si="15"/>
        <v>N.A.</v>
      </c>
      <c r="AR28" s="14">
        <f t="shared" si="15"/>
        <v>4175.3012048192777</v>
      </c>
    </row>
    <row r="29" spans="1:44" ht="15" customHeight="1" thickBot="1" x14ac:dyDescent="0.3">
      <c r="A29" s="3" t="s">
        <v>14</v>
      </c>
      <c r="B29" s="2">
        <v>22537554.000000004</v>
      </c>
      <c r="C29" s="2">
        <v>218101918.99999997</v>
      </c>
      <c r="D29" s="2">
        <v>8216020</v>
      </c>
      <c r="E29" s="2"/>
      <c r="F29" s="2"/>
      <c r="G29" s="2">
        <v>7188949.9999999991</v>
      </c>
      <c r="H29" s="2"/>
      <c r="I29" s="2">
        <v>6963290</v>
      </c>
      <c r="J29" s="2">
        <v>0</v>
      </c>
      <c r="K29" s="2"/>
      <c r="L29" s="1">
        <f t="shared" si="16"/>
        <v>30753574.000000004</v>
      </c>
      <c r="M29" s="13">
        <f t="shared" si="16"/>
        <v>232254158.99999997</v>
      </c>
      <c r="N29" s="14">
        <f t="shared" si="17"/>
        <v>263007732.99999997</v>
      </c>
      <c r="P29" s="3" t="s">
        <v>14</v>
      </c>
      <c r="Q29" s="2">
        <v>4424</v>
      </c>
      <c r="R29" s="2">
        <v>32790</v>
      </c>
      <c r="S29" s="2">
        <v>1829</v>
      </c>
      <c r="T29" s="2">
        <v>0</v>
      </c>
      <c r="U29" s="2">
        <v>0</v>
      </c>
      <c r="V29" s="2">
        <v>1214</v>
      </c>
      <c r="W29" s="2">
        <v>0</v>
      </c>
      <c r="X29" s="2">
        <v>1620</v>
      </c>
      <c r="Y29" s="2">
        <v>734</v>
      </c>
      <c r="Z29" s="2">
        <v>0</v>
      </c>
      <c r="AA29" s="1">
        <f t="shared" si="18"/>
        <v>6987</v>
      </c>
      <c r="AB29" s="13">
        <f t="shared" si="18"/>
        <v>35624</v>
      </c>
      <c r="AC29" s="14">
        <f t="shared" si="19"/>
        <v>42611</v>
      </c>
      <c r="AE29" s="3" t="s">
        <v>14</v>
      </c>
      <c r="AF29" s="2">
        <f t="shared" si="20"/>
        <v>5094.3838155515377</v>
      </c>
      <c r="AG29" s="2">
        <f t="shared" si="15"/>
        <v>6651.4766392192732</v>
      </c>
      <c r="AH29" s="2">
        <f t="shared" si="15"/>
        <v>4492.0831055221433</v>
      </c>
      <c r="AI29" s="2" t="str">
        <f t="shared" si="15"/>
        <v>N.A.</v>
      </c>
      <c r="AJ29" s="2" t="str">
        <f t="shared" si="15"/>
        <v>N.A.</v>
      </c>
      <c r="AK29" s="2">
        <f t="shared" si="15"/>
        <v>5921.7051070840189</v>
      </c>
      <c r="AL29" s="2" t="str">
        <f t="shared" si="15"/>
        <v>N.A.</v>
      </c>
      <c r="AM29" s="2">
        <f t="shared" si="15"/>
        <v>4298.3271604938273</v>
      </c>
      <c r="AN29" s="2">
        <f t="shared" si="15"/>
        <v>0</v>
      </c>
      <c r="AO29" s="2" t="str">
        <f t="shared" si="15"/>
        <v>N.A.</v>
      </c>
      <c r="AP29" s="15">
        <f t="shared" si="15"/>
        <v>4401.5420065836561</v>
      </c>
      <c r="AQ29" s="13">
        <f t="shared" si="15"/>
        <v>6519.5979957332129</v>
      </c>
      <c r="AR29" s="14">
        <f t="shared" si="15"/>
        <v>6172.2966604867279</v>
      </c>
    </row>
    <row r="30" spans="1:44" ht="15" customHeight="1" thickBot="1" x14ac:dyDescent="0.3">
      <c r="A30" s="3" t="s">
        <v>15</v>
      </c>
      <c r="B30" s="2">
        <v>11091033.000000004</v>
      </c>
      <c r="C30" s="2"/>
      <c r="D30" s="2">
        <v>5421370</v>
      </c>
      <c r="E30" s="2">
        <v>2324580</v>
      </c>
      <c r="F30" s="2"/>
      <c r="G30" s="2">
        <v>1189553</v>
      </c>
      <c r="H30" s="2">
        <v>7488368.9999999981</v>
      </c>
      <c r="I30" s="2"/>
      <c r="J30" s="2">
        <v>0</v>
      </c>
      <c r="K30" s="2"/>
      <c r="L30" s="1">
        <f t="shared" si="16"/>
        <v>24000772</v>
      </c>
      <c r="M30" s="13">
        <f t="shared" si="16"/>
        <v>3514133</v>
      </c>
      <c r="N30" s="14">
        <f t="shared" si="17"/>
        <v>27514905</v>
      </c>
      <c r="P30" s="3" t="s">
        <v>15</v>
      </c>
      <c r="Q30" s="2">
        <v>4969</v>
      </c>
      <c r="R30" s="2">
        <v>0</v>
      </c>
      <c r="S30" s="2">
        <v>1471</v>
      </c>
      <c r="T30" s="2">
        <v>477</v>
      </c>
      <c r="U30" s="2">
        <v>0</v>
      </c>
      <c r="V30" s="2">
        <v>666</v>
      </c>
      <c r="W30" s="2">
        <v>7800</v>
      </c>
      <c r="X30" s="2">
        <v>0</v>
      </c>
      <c r="Y30" s="2">
        <v>857</v>
      </c>
      <c r="Z30" s="2">
        <v>0</v>
      </c>
      <c r="AA30" s="1">
        <f t="shared" si="18"/>
        <v>15097</v>
      </c>
      <c r="AB30" s="13">
        <f t="shared" si="18"/>
        <v>1143</v>
      </c>
      <c r="AC30" s="17">
        <f t="shared" si="19"/>
        <v>16240</v>
      </c>
      <c r="AE30" s="3" t="s">
        <v>15</v>
      </c>
      <c r="AF30" s="2">
        <f t="shared" si="20"/>
        <v>2232.0452807405923</v>
      </c>
      <c r="AG30" s="2" t="str">
        <f t="shared" si="15"/>
        <v>N.A.</v>
      </c>
      <c r="AH30" s="2">
        <f t="shared" si="15"/>
        <v>3685.4996600951736</v>
      </c>
      <c r="AI30" s="2">
        <f t="shared" si="15"/>
        <v>4873.333333333333</v>
      </c>
      <c r="AJ30" s="2" t="str">
        <f t="shared" si="15"/>
        <v>N.A.</v>
      </c>
      <c r="AK30" s="2">
        <f t="shared" si="15"/>
        <v>1786.1156156156155</v>
      </c>
      <c r="AL30" s="2">
        <f t="shared" si="15"/>
        <v>960.04730769230741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1589.7709478704378</v>
      </c>
      <c r="AQ30" s="13">
        <f t="shared" si="15"/>
        <v>3074.4820647419074</v>
      </c>
      <c r="AR30" s="14">
        <f t="shared" si="15"/>
        <v>1694.2675492610838</v>
      </c>
    </row>
    <row r="31" spans="1:44" ht="15" customHeight="1" thickBot="1" x14ac:dyDescent="0.3">
      <c r="A31" s="4" t="s">
        <v>16</v>
      </c>
      <c r="B31" s="2">
        <v>57160364.99999997</v>
      </c>
      <c r="C31" s="2">
        <v>218101918.99999997</v>
      </c>
      <c r="D31" s="2">
        <v>18649635.999999996</v>
      </c>
      <c r="E31" s="2">
        <v>2324580</v>
      </c>
      <c r="F31" s="2">
        <v>11827920.000000002</v>
      </c>
      <c r="G31" s="2">
        <v>8378502.9999999981</v>
      </c>
      <c r="H31" s="2">
        <v>38818329.000000015</v>
      </c>
      <c r="I31" s="2">
        <v>6963290</v>
      </c>
      <c r="J31" s="2">
        <v>0</v>
      </c>
      <c r="K31" s="2"/>
      <c r="L31" s="1">
        <f t="shared" ref="L31" si="21">B31+D31+F31+H31+J31</f>
        <v>126456249.99999999</v>
      </c>
      <c r="M31" s="13">
        <f t="shared" ref="M31" si="22">C31+E31+G31+I31+K31</f>
        <v>235768291.99999997</v>
      </c>
      <c r="N31" s="17">
        <f t="shared" ref="N31" si="23">L31+M31</f>
        <v>362224541.99999994</v>
      </c>
      <c r="P31" s="4" t="s">
        <v>16</v>
      </c>
      <c r="Q31" s="2">
        <v>16038</v>
      </c>
      <c r="R31" s="2">
        <v>32790</v>
      </c>
      <c r="S31" s="2">
        <v>4638</v>
      </c>
      <c r="T31" s="2">
        <v>477</v>
      </c>
      <c r="U31" s="2">
        <v>1958</v>
      </c>
      <c r="V31" s="2">
        <v>1880</v>
      </c>
      <c r="W31" s="2">
        <v>14569</v>
      </c>
      <c r="X31" s="2">
        <v>1620</v>
      </c>
      <c r="Y31" s="2">
        <v>2014</v>
      </c>
      <c r="Z31" s="2">
        <v>0</v>
      </c>
      <c r="AA31" s="1">
        <f t="shared" ref="AA31" si="24">Q31+S31+U31+W31+Y31</f>
        <v>39217</v>
      </c>
      <c r="AB31" s="13">
        <f t="shared" ref="AB31" si="25">R31+T31+V31+X31+Z31</f>
        <v>36767</v>
      </c>
      <c r="AC31" s="14">
        <f t="shared" ref="AC31" si="26">AA31+AB31</f>
        <v>75984</v>
      </c>
      <c r="AE31" s="4" t="s">
        <v>16</v>
      </c>
      <c r="AF31" s="2">
        <f t="shared" si="20"/>
        <v>3564.0581743359503</v>
      </c>
      <c r="AG31" s="2">
        <f t="shared" si="15"/>
        <v>6651.4766392192732</v>
      </c>
      <c r="AH31" s="2">
        <f t="shared" si="15"/>
        <v>4021.0513152220778</v>
      </c>
      <c r="AI31" s="2">
        <f t="shared" si="15"/>
        <v>4873.333333333333</v>
      </c>
      <c r="AJ31" s="2">
        <f t="shared" si="15"/>
        <v>6040.8171603677229</v>
      </c>
      <c r="AK31" s="2">
        <f t="shared" si="15"/>
        <v>4456.6505319148928</v>
      </c>
      <c r="AL31" s="2">
        <f t="shared" si="15"/>
        <v>2664.4470450957524</v>
      </c>
      <c r="AM31" s="2">
        <f t="shared" si="15"/>
        <v>4298.3271604938273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3224.5263533671618</v>
      </c>
      <c r="AQ31" s="13">
        <f t="shared" ref="AQ31" si="28">IFERROR(M31/AB31, "N.A.")</f>
        <v>6412.4974025620795</v>
      </c>
      <c r="AR31" s="14">
        <f t="shared" ref="AR31" si="29">IFERROR(N31/AC31, "N.A.")</f>
        <v>4767.1159981048631</v>
      </c>
    </row>
    <row r="32" spans="1:44" ht="15" customHeight="1" thickBot="1" x14ac:dyDescent="0.3">
      <c r="A32" s="5" t="s">
        <v>0</v>
      </c>
      <c r="B32" s="24">
        <f>B31+C31</f>
        <v>275262283.99999994</v>
      </c>
      <c r="C32" s="26"/>
      <c r="D32" s="24">
        <f>D31+E31</f>
        <v>20974215.999999996</v>
      </c>
      <c r="E32" s="26"/>
      <c r="F32" s="24">
        <f>F31+G31</f>
        <v>20206423</v>
      </c>
      <c r="G32" s="26"/>
      <c r="H32" s="24">
        <f>H31+I31</f>
        <v>45781619.000000015</v>
      </c>
      <c r="I32" s="26"/>
      <c r="J32" s="24">
        <f>J31+K31</f>
        <v>0</v>
      </c>
      <c r="K32" s="26"/>
      <c r="L32" s="24">
        <f>L31+M31</f>
        <v>362224541.99999994</v>
      </c>
      <c r="M32" s="25"/>
      <c r="N32" s="18">
        <f>B32+D32+F32+H32+J32</f>
        <v>362224541.99999994</v>
      </c>
      <c r="P32" s="5" t="s">
        <v>0</v>
      </c>
      <c r="Q32" s="24">
        <f>Q31+R31</f>
        <v>48828</v>
      </c>
      <c r="R32" s="26"/>
      <c r="S32" s="24">
        <f>S31+T31</f>
        <v>5115</v>
      </c>
      <c r="T32" s="26"/>
      <c r="U32" s="24">
        <f>U31+V31</f>
        <v>3838</v>
      </c>
      <c r="V32" s="26"/>
      <c r="W32" s="24">
        <f>W31+X31</f>
        <v>16189</v>
      </c>
      <c r="X32" s="26"/>
      <c r="Y32" s="24">
        <f>Y31+Z31</f>
        <v>2014</v>
      </c>
      <c r="Z32" s="26"/>
      <c r="AA32" s="24">
        <f>AA31+AB31</f>
        <v>75984</v>
      </c>
      <c r="AB32" s="26"/>
      <c r="AC32" s="19">
        <f>Q32+S32+U32+W32+Y32</f>
        <v>75984</v>
      </c>
      <c r="AE32" s="5" t="s">
        <v>0</v>
      </c>
      <c r="AF32" s="27">
        <f>IFERROR(B32/Q32,"N.A.")</f>
        <v>5637.3860080281793</v>
      </c>
      <c r="AG32" s="28"/>
      <c r="AH32" s="27">
        <f>IFERROR(D32/S32,"N.A.")</f>
        <v>4100.5309872922771</v>
      </c>
      <c r="AI32" s="28"/>
      <c r="AJ32" s="27">
        <f>IFERROR(F32/U32,"N.A.")</f>
        <v>5264.8314226159455</v>
      </c>
      <c r="AK32" s="28"/>
      <c r="AL32" s="27">
        <f>IFERROR(H32/W32,"N.A.")</f>
        <v>2827.9460744950284</v>
      </c>
      <c r="AM32" s="28"/>
      <c r="AN32" s="27">
        <f>IFERROR(J32/Y32,"N.A.")</f>
        <v>0</v>
      </c>
      <c r="AO32" s="28"/>
      <c r="AP32" s="27">
        <f>IFERROR(L32/AA32,"N.A.")</f>
        <v>4767.1159981048631</v>
      </c>
      <c r="AQ32" s="28"/>
      <c r="AR32" s="16">
        <f>IFERROR(N32/AC32, "N.A.")</f>
        <v>4767.1159981048631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1281400</v>
      </c>
      <c r="C39" s="2"/>
      <c r="D39" s="2"/>
      <c r="E39" s="2"/>
      <c r="F39" s="2">
        <v>1366690</v>
      </c>
      <c r="G39" s="2"/>
      <c r="H39" s="2">
        <v>18898586</v>
      </c>
      <c r="I39" s="2"/>
      <c r="J39" s="2">
        <v>0</v>
      </c>
      <c r="K39" s="2"/>
      <c r="L39" s="1">
        <f>B39+D39+F39+H39+J39</f>
        <v>21546676</v>
      </c>
      <c r="M39" s="13">
        <f>C39+E39+G39+I39+K39</f>
        <v>0</v>
      </c>
      <c r="N39" s="14">
        <f>L39+M39</f>
        <v>21546676</v>
      </c>
      <c r="P39" s="3" t="s">
        <v>12</v>
      </c>
      <c r="Q39" s="2">
        <v>427</v>
      </c>
      <c r="R39" s="2">
        <v>0</v>
      </c>
      <c r="S39" s="2">
        <v>0</v>
      </c>
      <c r="T39" s="2">
        <v>0</v>
      </c>
      <c r="U39" s="2">
        <v>500</v>
      </c>
      <c r="V39" s="2">
        <v>0</v>
      </c>
      <c r="W39" s="2">
        <v>9560</v>
      </c>
      <c r="X39" s="2">
        <v>0</v>
      </c>
      <c r="Y39" s="2">
        <v>3109</v>
      </c>
      <c r="Z39" s="2">
        <v>0</v>
      </c>
      <c r="AA39" s="1">
        <f>Q39+S39+U39+W39+Y39</f>
        <v>13596</v>
      </c>
      <c r="AB39" s="13">
        <f>R39+T39+V39+X39+Z39</f>
        <v>0</v>
      </c>
      <c r="AC39" s="14">
        <f>AA39+AB39</f>
        <v>13596</v>
      </c>
      <c r="AE39" s="3" t="s">
        <v>12</v>
      </c>
      <c r="AF39" s="2">
        <f>IFERROR(B39/Q39, "N.A.")</f>
        <v>3000.9367681498829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2733.38</v>
      </c>
      <c r="AK39" s="2" t="str">
        <f t="shared" si="30"/>
        <v>N.A.</v>
      </c>
      <c r="AL39" s="2">
        <f t="shared" si="30"/>
        <v>1976.8395397489539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1584.7805236834363</v>
      </c>
      <c r="AQ39" s="13" t="str">
        <f t="shared" si="30"/>
        <v>N.A.</v>
      </c>
      <c r="AR39" s="14">
        <f t="shared" si="30"/>
        <v>1584.7805236834363</v>
      </c>
    </row>
    <row r="40" spans="1:44" ht="15" customHeight="1" thickBot="1" x14ac:dyDescent="0.3">
      <c r="A40" s="3" t="s">
        <v>13</v>
      </c>
      <c r="B40" s="2">
        <v>8234370</v>
      </c>
      <c r="C40" s="2">
        <v>836000</v>
      </c>
      <c r="D40" s="2">
        <v>75207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8309577</v>
      </c>
      <c r="M40" s="13">
        <f t="shared" si="31"/>
        <v>836000</v>
      </c>
      <c r="N40" s="14">
        <f t="shared" ref="N40:N42" si="32">L40+M40</f>
        <v>9145577</v>
      </c>
      <c r="P40" s="3" t="s">
        <v>13</v>
      </c>
      <c r="Q40" s="2">
        <v>2964</v>
      </c>
      <c r="R40" s="2">
        <v>209</v>
      </c>
      <c r="S40" s="2">
        <v>159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3123</v>
      </c>
      <c r="AB40" s="13">
        <f t="shared" si="33"/>
        <v>209</v>
      </c>
      <c r="AC40" s="14">
        <f t="shared" ref="AC40:AC42" si="34">AA40+AB40</f>
        <v>3332</v>
      </c>
      <c r="AE40" s="3" t="s">
        <v>13</v>
      </c>
      <c r="AF40" s="2">
        <f t="shared" ref="AF40:AF43" si="35">IFERROR(B40/Q40, "N.A.")</f>
        <v>2778.1275303643724</v>
      </c>
      <c r="AG40" s="2">
        <f t="shared" si="30"/>
        <v>4000</v>
      </c>
      <c r="AH40" s="2">
        <f t="shared" si="30"/>
        <v>473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2660.7675312199808</v>
      </c>
      <c r="AQ40" s="13">
        <f t="shared" si="30"/>
        <v>4000</v>
      </c>
      <c r="AR40" s="14">
        <f t="shared" si="30"/>
        <v>2744.7710084033615</v>
      </c>
    </row>
    <row r="41" spans="1:44" ht="15" customHeight="1" thickBot="1" x14ac:dyDescent="0.3">
      <c r="A41" s="3" t="s">
        <v>14</v>
      </c>
      <c r="B41" s="2">
        <v>21454010</v>
      </c>
      <c r="C41" s="2">
        <v>126053144.00000004</v>
      </c>
      <c r="D41" s="2">
        <v>3905200.0000000005</v>
      </c>
      <c r="E41" s="2"/>
      <c r="F41" s="2"/>
      <c r="G41" s="2">
        <v>3833450.0000000005</v>
      </c>
      <c r="H41" s="2"/>
      <c r="I41" s="2">
        <v>4024870</v>
      </c>
      <c r="J41" s="2">
        <v>0</v>
      </c>
      <c r="K41" s="2"/>
      <c r="L41" s="1">
        <f t="shared" si="31"/>
        <v>25359210</v>
      </c>
      <c r="M41" s="13">
        <f t="shared" si="31"/>
        <v>133911464.00000004</v>
      </c>
      <c r="N41" s="14">
        <f t="shared" si="32"/>
        <v>159270674.00000006</v>
      </c>
      <c r="P41" s="3" t="s">
        <v>14</v>
      </c>
      <c r="Q41" s="2">
        <v>6254</v>
      </c>
      <c r="R41" s="2">
        <v>18226</v>
      </c>
      <c r="S41" s="2">
        <v>1024</v>
      </c>
      <c r="T41" s="2">
        <v>0</v>
      </c>
      <c r="U41" s="2">
        <v>0</v>
      </c>
      <c r="V41" s="2">
        <v>600</v>
      </c>
      <c r="W41" s="2">
        <v>0</v>
      </c>
      <c r="X41" s="2">
        <v>1412</v>
      </c>
      <c r="Y41" s="2">
        <v>1215</v>
      </c>
      <c r="Z41" s="2">
        <v>0</v>
      </c>
      <c r="AA41" s="1">
        <f t="shared" si="33"/>
        <v>8493</v>
      </c>
      <c r="AB41" s="13">
        <f t="shared" si="33"/>
        <v>20238</v>
      </c>
      <c r="AC41" s="14">
        <f t="shared" si="34"/>
        <v>28731</v>
      </c>
      <c r="AE41" s="3" t="s">
        <v>14</v>
      </c>
      <c r="AF41" s="2">
        <f t="shared" si="35"/>
        <v>3430.4461144867287</v>
      </c>
      <c r="AG41" s="2">
        <f t="shared" si="30"/>
        <v>6916.1167562822366</v>
      </c>
      <c r="AH41" s="2">
        <f t="shared" si="30"/>
        <v>3813.6718750000005</v>
      </c>
      <c r="AI41" s="2" t="str">
        <f t="shared" si="30"/>
        <v>N.A.</v>
      </c>
      <c r="AJ41" s="2" t="str">
        <f t="shared" si="30"/>
        <v>N.A.</v>
      </c>
      <c r="AK41" s="2">
        <f t="shared" si="30"/>
        <v>6389.0833333333339</v>
      </c>
      <c r="AL41" s="2" t="str">
        <f t="shared" si="30"/>
        <v>N.A.</v>
      </c>
      <c r="AM41" s="2">
        <f t="shared" si="30"/>
        <v>2850.4745042492918</v>
      </c>
      <c r="AN41" s="2">
        <f t="shared" si="30"/>
        <v>0</v>
      </c>
      <c r="AO41" s="2" t="str">
        <f t="shared" si="30"/>
        <v>N.A.</v>
      </c>
      <c r="AP41" s="15">
        <f t="shared" si="30"/>
        <v>2985.8954433062522</v>
      </c>
      <c r="AQ41" s="13">
        <f t="shared" si="30"/>
        <v>6616.8328886253603</v>
      </c>
      <c r="AR41" s="14">
        <f t="shared" si="30"/>
        <v>5543.5130695068065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140199.99999999997</v>
      </c>
      <c r="I42" s="2"/>
      <c r="J42" s="2">
        <v>0</v>
      </c>
      <c r="K42" s="2"/>
      <c r="L42" s="1">
        <f t="shared" si="31"/>
        <v>140199.99999999997</v>
      </c>
      <c r="M42" s="13">
        <f t="shared" si="31"/>
        <v>0</v>
      </c>
      <c r="N42" s="14">
        <f t="shared" si="32"/>
        <v>140199.99999999997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527</v>
      </c>
      <c r="X42" s="2">
        <v>0</v>
      </c>
      <c r="Y42" s="2">
        <v>340</v>
      </c>
      <c r="Z42" s="2">
        <v>0</v>
      </c>
      <c r="AA42" s="1">
        <f t="shared" si="33"/>
        <v>867</v>
      </c>
      <c r="AB42" s="13">
        <f t="shared" si="33"/>
        <v>0</v>
      </c>
      <c r="AC42" s="14">
        <f t="shared" si="34"/>
        <v>867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266.03415559772293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161.70703575547864</v>
      </c>
      <c r="AQ42" s="13" t="str">
        <f t="shared" si="30"/>
        <v>N.A.</v>
      </c>
      <c r="AR42" s="14">
        <f t="shared" si="30"/>
        <v>161.70703575547864</v>
      </c>
    </row>
    <row r="43" spans="1:44" ht="15" customHeight="1" thickBot="1" x14ac:dyDescent="0.3">
      <c r="A43" s="4" t="s">
        <v>16</v>
      </c>
      <c r="B43" s="2">
        <v>30969779.999999993</v>
      </c>
      <c r="C43" s="2">
        <v>126889144</v>
      </c>
      <c r="D43" s="2">
        <v>3980407</v>
      </c>
      <c r="E43" s="2"/>
      <c r="F43" s="2">
        <v>1366690</v>
      </c>
      <c r="G43" s="2">
        <v>3833450.0000000005</v>
      </c>
      <c r="H43" s="2">
        <v>19038786</v>
      </c>
      <c r="I43" s="2">
        <v>4024870</v>
      </c>
      <c r="J43" s="2">
        <v>0</v>
      </c>
      <c r="K43" s="2"/>
      <c r="L43" s="1">
        <f t="shared" ref="L43" si="36">B43+D43+F43+H43+J43</f>
        <v>55355662.999999993</v>
      </c>
      <c r="M43" s="13">
        <f t="shared" ref="M43" si="37">C43+E43+G43+I43+K43</f>
        <v>134747464</v>
      </c>
      <c r="N43" s="17">
        <f t="shared" ref="N43" si="38">L43+M43</f>
        <v>190103127</v>
      </c>
      <c r="P43" s="4" t="s">
        <v>16</v>
      </c>
      <c r="Q43" s="2">
        <v>9645</v>
      </c>
      <c r="R43" s="2">
        <v>18435</v>
      </c>
      <c r="S43" s="2">
        <v>1183</v>
      </c>
      <c r="T43" s="2">
        <v>0</v>
      </c>
      <c r="U43" s="2">
        <v>500</v>
      </c>
      <c r="V43" s="2">
        <v>600</v>
      </c>
      <c r="W43" s="2">
        <v>10087</v>
      </c>
      <c r="X43" s="2">
        <v>1412</v>
      </c>
      <c r="Y43" s="2">
        <v>4664</v>
      </c>
      <c r="Z43" s="2">
        <v>0</v>
      </c>
      <c r="AA43" s="1">
        <f t="shared" ref="AA43" si="39">Q43+S43+U43+W43+Y43</f>
        <v>26079</v>
      </c>
      <c r="AB43" s="13">
        <f t="shared" ref="AB43" si="40">R43+T43+V43+X43+Z43</f>
        <v>20447</v>
      </c>
      <c r="AC43" s="17">
        <f t="shared" ref="AC43" si="41">AA43+AB43</f>
        <v>46526</v>
      </c>
      <c r="AE43" s="4" t="s">
        <v>16</v>
      </c>
      <c r="AF43" s="2">
        <f t="shared" si="35"/>
        <v>3210.9673405909789</v>
      </c>
      <c r="AG43" s="2">
        <f t="shared" si="30"/>
        <v>6883.0563601844315</v>
      </c>
      <c r="AH43" s="2">
        <f t="shared" si="30"/>
        <v>3364.6720202874048</v>
      </c>
      <c r="AI43" s="2" t="str">
        <f t="shared" si="30"/>
        <v>N.A.</v>
      </c>
      <c r="AJ43" s="2">
        <f t="shared" si="30"/>
        <v>2733.38</v>
      </c>
      <c r="AK43" s="2">
        <f t="shared" si="30"/>
        <v>6389.0833333333339</v>
      </c>
      <c r="AL43" s="2">
        <f t="shared" si="30"/>
        <v>1887.4577178546645</v>
      </c>
      <c r="AM43" s="2">
        <f t="shared" si="30"/>
        <v>2850.4745042492918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2122.6144790827866</v>
      </c>
      <c r="AQ43" s="13">
        <f t="shared" ref="AQ43" si="43">IFERROR(M43/AB43, "N.A.")</f>
        <v>6590.0848046168139</v>
      </c>
      <c r="AR43" s="14">
        <f t="shared" ref="AR43" si="44">IFERROR(N43/AC43, "N.A.")</f>
        <v>4085.9546705068133</v>
      </c>
    </row>
    <row r="44" spans="1:44" ht="15" customHeight="1" thickBot="1" x14ac:dyDescent="0.3">
      <c r="A44" s="5" t="s">
        <v>0</v>
      </c>
      <c r="B44" s="24">
        <f>B43+C43</f>
        <v>157858924</v>
      </c>
      <c r="C44" s="26"/>
      <c r="D44" s="24">
        <f>D43+E43</f>
        <v>3980407</v>
      </c>
      <c r="E44" s="26"/>
      <c r="F44" s="24">
        <f>F43+G43</f>
        <v>5200140</v>
      </c>
      <c r="G44" s="26"/>
      <c r="H44" s="24">
        <f>H43+I43</f>
        <v>23063656</v>
      </c>
      <c r="I44" s="26"/>
      <c r="J44" s="24">
        <f>J43+K43</f>
        <v>0</v>
      </c>
      <c r="K44" s="26"/>
      <c r="L44" s="24">
        <f>L43+M43</f>
        <v>190103127</v>
      </c>
      <c r="M44" s="25"/>
      <c r="N44" s="18">
        <f>B44+D44+F44+H44+J44</f>
        <v>190103127</v>
      </c>
      <c r="P44" s="5" t="s">
        <v>0</v>
      </c>
      <c r="Q44" s="24">
        <f>Q43+R43</f>
        <v>28080</v>
      </c>
      <c r="R44" s="26"/>
      <c r="S44" s="24">
        <f>S43+T43</f>
        <v>1183</v>
      </c>
      <c r="T44" s="26"/>
      <c r="U44" s="24">
        <f>U43+V43</f>
        <v>1100</v>
      </c>
      <c r="V44" s="26"/>
      <c r="W44" s="24">
        <f>W43+X43</f>
        <v>11499</v>
      </c>
      <c r="X44" s="26"/>
      <c r="Y44" s="24">
        <f>Y43+Z43</f>
        <v>4664</v>
      </c>
      <c r="Z44" s="26"/>
      <c r="AA44" s="24">
        <f>AA43+AB43</f>
        <v>46526</v>
      </c>
      <c r="AB44" s="25"/>
      <c r="AC44" s="18">
        <f>Q44+S44+U44+W44+Y44</f>
        <v>46526</v>
      </c>
      <c r="AE44" s="5" t="s">
        <v>0</v>
      </c>
      <c r="AF44" s="27">
        <f>IFERROR(B44/Q44,"N.A.")</f>
        <v>5621.7565527065526</v>
      </c>
      <c r="AG44" s="28"/>
      <c r="AH44" s="27">
        <f>IFERROR(D44/S44,"N.A.")</f>
        <v>3364.6720202874048</v>
      </c>
      <c r="AI44" s="28"/>
      <c r="AJ44" s="27">
        <f>IFERROR(F44/U44,"N.A.")</f>
        <v>4727.3999999999996</v>
      </c>
      <c r="AK44" s="28"/>
      <c r="AL44" s="27">
        <f>IFERROR(H44/W44,"N.A.")</f>
        <v>2005.7097138881643</v>
      </c>
      <c r="AM44" s="28"/>
      <c r="AN44" s="27">
        <f>IFERROR(J44/Y44,"N.A.")</f>
        <v>0</v>
      </c>
      <c r="AO44" s="28"/>
      <c r="AP44" s="27">
        <f>IFERROR(L44/AA44,"N.A.")</f>
        <v>4085.9546705068133</v>
      </c>
      <c r="AQ44" s="28"/>
      <c r="AR44" s="16">
        <f>IFERROR(N44/AC44, "N.A.")</f>
        <v>4085.9546705068133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74720464.000000075</v>
      </c>
      <c r="C15" s="2"/>
      <c r="D15" s="2">
        <v>57912828.000000007</v>
      </c>
      <c r="E15" s="2"/>
      <c r="F15" s="2">
        <v>29038920</v>
      </c>
      <c r="G15" s="2"/>
      <c r="H15" s="2">
        <v>166259160.99999985</v>
      </c>
      <c r="I15" s="2"/>
      <c r="J15" s="2">
        <v>0</v>
      </c>
      <c r="K15" s="2"/>
      <c r="L15" s="1">
        <f>B15+D15+F15+H15+J15</f>
        <v>327931372.99999994</v>
      </c>
      <c r="M15" s="13">
        <f>C15+E15+G15+I15+K15</f>
        <v>0</v>
      </c>
      <c r="N15" s="14">
        <f>L15+M15</f>
        <v>327931372.99999994</v>
      </c>
      <c r="P15" s="3" t="s">
        <v>12</v>
      </c>
      <c r="Q15" s="2">
        <v>15995</v>
      </c>
      <c r="R15" s="2">
        <v>0</v>
      </c>
      <c r="S15" s="2">
        <v>8760</v>
      </c>
      <c r="T15" s="2">
        <v>0</v>
      </c>
      <c r="U15" s="2">
        <v>4051</v>
      </c>
      <c r="V15" s="2">
        <v>0</v>
      </c>
      <c r="W15" s="2">
        <v>47973</v>
      </c>
      <c r="X15" s="2">
        <v>0</v>
      </c>
      <c r="Y15" s="2">
        <v>3344</v>
      </c>
      <c r="Z15" s="2">
        <v>0</v>
      </c>
      <c r="AA15" s="1">
        <f>Q15+S15+U15+W15+Y15</f>
        <v>80123</v>
      </c>
      <c r="AB15" s="13">
        <f>R15+T15+V15+X15+Z15</f>
        <v>0</v>
      </c>
      <c r="AC15" s="14">
        <f>AA15+AB15</f>
        <v>80123</v>
      </c>
      <c r="AE15" s="3" t="s">
        <v>12</v>
      </c>
      <c r="AF15" s="2">
        <f>IFERROR(B15/Q15, "N.A.")</f>
        <v>4671.4888402625866</v>
      </c>
      <c r="AG15" s="2" t="str">
        <f t="shared" ref="AG15:AR19" si="0">IFERROR(C15/R15, "N.A.")</f>
        <v>N.A.</v>
      </c>
      <c r="AH15" s="2">
        <f t="shared" si="0"/>
        <v>6611.0534246575353</v>
      </c>
      <c r="AI15" s="2" t="str">
        <f t="shared" si="0"/>
        <v>N.A.</v>
      </c>
      <c r="AJ15" s="2">
        <f t="shared" si="0"/>
        <v>7168.3337447543818</v>
      </c>
      <c r="AK15" s="2" t="str">
        <f t="shared" si="0"/>
        <v>N.A.</v>
      </c>
      <c r="AL15" s="2">
        <f t="shared" si="0"/>
        <v>3465.6819669397337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4092.849406537448</v>
      </c>
      <c r="AQ15" s="13" t="str">
        <f t="shared" si="0"/>
        <v>N.A.</v>
      </c>
      <c r="AR15" s="14">
        <f t="shared" si="0"/>
        <v>4092.849406537448</v>
      </c>
    </row>
    <row r="16" spans="1:44" ht="15" customHeight="1" thickBot="1" x14ac:dyDescent="0.3">
      <c r="A16" s="3" t="s">
        <v>13</v>
      </c>
      <c r="B16" s="2">
        <v>56746061.999999993</v>
      </c>
      <c r="C16" s="2">
        <v>3825210.0000000005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56746061.999999993</v>
      </c>
      <c r="M16" s="13">
        <f t="shared" si="1"/>
        <v>3825210.0000000005</v>
      </c>
      <c r="N16" s="14">
        <f t="shared" ref="N16:N18" si="2">L16+M16</f>
        <v>60571271.999999993</v>
      </c>
      <c r="P16" s="3" t="s">
        <v>13</v>
      </c>
      <c r="Q16" s="2">
        <v>15481</v>
      </c>
      <c r="R16" s="2">
        <v>1077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15481</v>
      </c>
      <c r="AB16" s="13">
        <f t="shared" si="3"/>
        <v>1077</v>
      </c>
      <c r="AC16" s="14">
        <f t="shared" ref="AC16:AC18" si="4">AA16+AB16</f>
        <v>16558</v>
      </c>
      <c r="AE16" s="3" t="s">
        <v>13</v>
      </c>
      <c r="AF16" s="2">
        <f t="shared" ref="AF16:AF19" si="5">IFERROR(B16/Q16, "N.A.")</f>
        <v>3665.5294877591882</v>
      </c>
      <c r="AG16" s="2">
        <f t="shared" si="0"/>
        <v>3551.7270194986077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3665.5294877591882</v>
      </c>
      <c r="AQ16" s="13">
        <f t="shared" si="0"/>
        <v>3551.7270194986077</v>
      </c>
      <c r="AR16" s="14">
        <f t="shared" si="0"/>
        <v>3658.1273100616013</v>
      </c>
    </row>
    <row r="17" spans="1:44" ht="15" customHeight="1" thickBot="1" x14ac:dyDescent="0.3">
      <c r="A17" s="3" t="s">
        <v>14</v>
      </c>
      <c r="B17" s="2">
        <v>221012760</v>
      </c>
      <c r="C17" s="2">
        <v>1302526175.9999983</v>
      </c>
      <c r="D17" s="2">
        <v>56432219.999999985</v>
      </c>
      <c r="E17" s="2">
        <v>36060679.999999993</v>
      </c>
      <c r="F17" s="2"/>
      <c r="G17" s="2">
        <v>63245250.000000007</v>
      </c>
      <c r="H17" s="2"/>
      <c r="I17" s="2">
        <v>122681939.99999999</v>
      </c>
      <c r="J17" s="2">
        <v>0</v>
      </c>
      <c r="K17" s="2"/>
      <c r="L17" s="1">
        <f t="shared" si="1"/>
        <v>277444980</v>
      </c>
      <c r="M17" s="13">
        <f t="shared" si="1"/>
        <v>1524514045.9999983</v>
      </c>
      <c r="N17" s="14">
        <f t="shared" si="2"/>
        <v>1801959025.9999983</v>
      </c>
      <c r="P17" s="3" t="s">
        <v>14</v>
      </c>
      <c r="Q17" s="2">
        <v>50478</v>
      </c>
      <c r="R17" s="2">
        <v>204757</v>
      </c>
      <c r="S17" s="2">
        <v>10093</v>
      </c>
      <c r="T17" s="2">
        <v>3444</v>
      </c>
      <c r="U17" s="2">
        <v>0</v>
      </c>
      <c r="V17" s="2">
        <v>9210</v>
      </c>
      <c r="W17" s="2">
        <v>0</v>
      </c>
      <c r="X17" s="2">
        <v>11754</v>
      </c>
      <c r="Y17" s="2">
        <v>5459</v>
      </c>
      <c r="Z17" s="2">
        <v>0</v>
      </c>
      <c r="AA17" s="1">
        <f t="shared" si="3"/>
        <v>66030</v>
      </c>
      <c r="AB17" s="13">
        <f t="shared" si="3"/>
        <v>229165</v>
      </c>
      <c r="AC17" s="14">
        <f t="shared" si="4"/>
        <v>295195</v>
      </c>
      <c r="AE17" s="3" t="s">
        <v>14</v>
      </c>
      <c r="AF17" s="2">
        <f t="shared" si="5"/>
        <v>4378.3977178176629</v>
      </c>
      <c r="AG17" s="2">
        <f t="shared" si="0"/>
        <v>6361.3267238726803</v>
      </c>
      <c r="AH17" s="2">
        <f t="shared" si="0"/>
        <v>5591.2236203309212</v>
      </c>
      <c r="AI17" s="2">
        <f t="shared" si="0"/>
        <v>10470.580720092914</v>
      </c>
      <c r="AJ17" s="2" t="str">
        <f t="shared" si="0"/>
        <v>N.A.</v>
      </c>
      <c r="AK17" s="2">
        <f t="shared" si="0"/>
        <v>6867.0195439739418</v>
      </c>
      <c r="AL17" s="2" t="str">
        <f t="shared" si="0"/>
        <v>N.A.</v>
      </c>
      <c r="AM17" s="2">
        <f t="shared" si="0"/>
        <v>10437.462991322102</v>
      </c>
      <c r="AN17" s="2">
        <f t="shared" si="0"/>
        <v>0</v>
      </c>
      <c r="AO17" s="2" t="str">
        <f t="shared" si="0"/>
        <v>N.A.</v>
      </c>
      <c r="AP17" s="15">
        <f t="shared" si="0"/>
        <v>4201.8019082235351</v>
      </c>
      <c r="AQ17" s="13">
        <f t="shared" si="0"/>
        <v>6652.4733096240625</v>
      </c>
      <c r="AR17" s="14">
        <f t="shared" si="0"/>
        <v>6104.3006351733547</v>
      </c>
    </row>
    <row r="18" spans="1:44" ht="15" customHeight="1" thickBot="1" x14ac:dyDescent="0.3">
      <c r="A18" s="3" t="s">
        <v>15</v>
      </c>
      <c r="B18" s="2">
        <v>1401585</v>
      </c>
      <c r="C18" s="2"/>
      <c r="D18" s="2">
        <v>3770910</v>
      </c>
      <c r="E18" s="2"/>
      <c r="F18" s="2"/>
      <c r="G18" s="2">
        <v>1946800</v>
      </c>
      <c r="H18" s="2">
        <v>0</v>
      </c>
      <c r="I18" s="2"/>
      <c r="J18" s="2"/>
      <c r="K18" s="2"/>
      <c r="L18" s="1">
        <f t="shared" si="1"/>
        <v>5172495</v>
      </c>
      <c r="M18" s="13">
        <f t="shared" si="1"/>
        <v>1946800</v>
      </c>
      <c r="N18" s="14">
        <f t="shared" si="2"/>
        <v>7119295</v>
      </c>
      <c r="P18" s="3" t="s">
        <v>15</v>
      </c>
      <c r="Q18" s="2">
        <v>318</v>
      </c>
      <c r="R18" s="2">
        <v>0</v>
      </c>
      <c r="S18" s="2">
        <v>544</v>
      </c>
      <c r="T18" s="2">
        <v>0</v>
      </c>
      <c r="U18" s="2">
        <v>0</v>
      </c>
      <c r="V18" s="2">
        <v>157</v>
      </c>
      <c r="W18" s="2">
        <v>318</v>
      </c>
      <c r="X18" s="2">
        <v>0</v>
      </c>
      <c r="Y18" s="2">
        <v>0</v>
      </c>
      <c r="Z18" s="2">
        <v>0</v>
      </c>
      <c r="AA18" s="1">
        <f t="shared" si="3"/>
        <v>1180</v>
      </c>
      <c r="AB18" s="13">
        <f t="shared" si="3"/>
        <v>157</v>
      </c>
      <c r="AC18" s="17">
        <f t="shared" si="4"/>
        <v>1337</v>
      </c>
      <c r="AE18" s="3" t="s">
        <v>15</v>
      </c>
      <c r="AF18" s="2">
        <f t="shared" si="5"/>
        <v>4407.5</v>
      </c>
      <c r="AG18" s="2" t="str">
        <f t="shared" si="0"/>
        <v>N.A.</v>
      </c>
      <c r="AH18" s="2">
        <f t="shared" si="0"/>
        <v>6931.8198529411766</v>
      </c>
      <c r="AI18" s="2" t="str">
        <f t="shared" si="0"/>
        <v>N.A.</v>
      </c>
      <c r="AJ18" s="2" t="str">
        <f t="shared" si="0"/>
        <v>N.A.</v>
      </c>
      <c r="AK18" s="2">
        <f t="shared" si="0"/>
        <v>12400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4383.4703389830511</v>
      </c>
      <c r="AQ18" s="13">
        <f t="shared" si="0"/>
        <v>12400</v>
      </c>
      <c r="AR18" s="14">
        <f t="shared" si="0"/>
        <v>5324.827973074046</v>
      </c>
    </row>
    <row r="19" spans="1:44" ht="15" customHeight="1" thickBot="1" x14ac:dyDescent="0.3">
      <c r="A19" s="4" t="s">
        <v>16</v>
      </c>
      <c r="B19" s="2">
        <v>353880870.99999952</v>
      </c>
      <c r="C19" s="2">
        <v>1306351386.000001</v>
      </c>
      <c r="D19" s="2">
        <v>118115958.00000001</v>
      </c>
      <c r="E19" s="2">
        <v>36060679.999999993</v>
      </c>
      <c r="F19" s="2">
        <v>29038920</v>
      </c>
      <c r="G19" s="2">
        <v>65192050.000000015</v>
      </c>
      <c r="H19" s="2">
        <v>166259160.99999988</v>
      </c>
      <c r="I19" s="2">
        <v>122681939.99999999</v>
      </c>
      <c r="J19" s="2">
        <v>0</v>
      </c>
      <c r="K19" s="2"/>
      <c r="L19" s="1">
        <f t="shared" ref="L19" si="6">B19+D19+F19+H19+J19</f>
        <v>667294909.9999994</v>
      </c>
      <c r="M19" s="13">
        <f t="shared" ref="M19" si="7">C19+E19+G19+I19+K19</f>
        <v>1530286056.000001</v>
      </c>
      <c r="N19" s="17">
        <f t="shared" ref="N19" si="8">L19+M19</f>
        <v>2197580966.0000005</v>
      </c>
      <c r="P19" s="4" t="s">
        <v>16</v>
      </c>
      <c r="Q19" s="2">
        <v>82272</v>
      </c>
      <c r="R19" s="2">
        <v>205834</v>
      </c>
      <c r="S19" s="2">
        <v>19397</v>
      </c>
      <c r="T19" s="2">
        <v>3444</v>
      </c>
      <c r="U19" s="2">
        <v>4051</v>
      </c>
      <c r="V19" s="2">
        <v>9367</v>
      </c>
      <c r="W19" s="2">
        <v>48291</v>
      </c>
      <c r="X19" s="2">
        <v>11754</v>
      </c>
      <c r="Y19" s="2">
        <v>8803</v>
      </c>
      <c r="Z19" s="2">
        <v>0</v>
      </c>
      <c r="AA19" s="1">
        <f t="shared" ref="AA19" si="9">Q19+S19+U19+W19+Y19</f>
        <v>162814</v>
      </c>
      <c r="AB19" s="13">
        <f t="shared" ref="AB19" si="10">R19+T19+V19+X19+Z19</f>
        <v>230399</v>
      </c>
      <c r="AC19" s="14">
        <f t="shared" ref="AC19" si="11">AA19+AB19</f>
        <v>393213</v>
      </c>
      <c r="AE19" s="4" t="s">
        <v>16</v>
      </c>
      <c r="AF19" s="2">
        <f t="shared" si="5"/>
        <v>4301.3524771489638</v>
      </c>
      <c r="AG19" s="2">
        <f t="shared" si="0"/>
        <v>6346.6258538433931</v>
      </c>
      <c r="AH19" s="2">
        <f t="shared" si="0"/>
        <v>6089.393102026087</v>
      </c>
      <c r="AI19" s="2">
        <f t="shared" si="0"/>
        <v>10470.580720092914</v>
      </c>
      <c r="AJ19" s="2">
        <f t="shared" si="0"/>
        <v>7168.3337447543818</v>
      </c>
      <c r="AK19" s="2">
        <f t="shared" si="0"/>
        <v>6959.7576598697569</v>
      </c>
      <c r="AL19" s="2">
        <f t="shared" si="0"/>
        <v>3442.8601809861025</v>
      </c>
      <c r="AM19" s="2">
        <f t="shared" si="0"/>
        <v>10437.462991322102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4098.5106317638492</v>
      </c>
      <c r="AQ19" s="13">
        <f t="shared" ref="AQ19" si="13">IFERROR(M19/AB19, "N.A.")</f>
        <v>6641.8953901709683</v>
      </c>
      <c r="AR19" s="14">
        <f t="shared" ref="AR19" si="14">IFERROR(N19/AC19, "N.A.")</f>
        <v>5588.7800403343745</v>
      </c>
    </row>
    <row r="20" spans="1:44" ht="15" customHeight="1" thickBot="1" x14ac:dyDescent="0.3">
      <c r="A20" s="5" t="s">
        <v>0</v>
      </c>
      <c r="B20" s="24">
        <f>B19+C19</f>
        <v>1660232257.0000005</v>
      </c>
      <c r="C20" s="26"/>
      <c r="D20" s="24">
        <f>D19+E19</f>
        <v>154176638</v>
      </c>
      <c r="E20" s="26"/>
      <c r="F20" s="24">
        <f>F19+G19</f>
        <v>94230970.000000015</v>
      </c>
      <c r="G20" s="26"/>
      <c r="H20" s="24">
        <f>H19+I19</f>
        <v>288941100.99999988</v>
      </c>
      <c r="I20" s="26"/>
      <c r="J20" s="24">
        <f>J19+K19</f>
        <v>0</v>
      </c>
      <c r="K20" s="26"/>
      <c r="L20" s="24">
        <f>L19+M19</f>
        <v>2197580966.0000005</v>
      </c>
      <c r="M20" s="25"/>
      <c r="N20" s="18">
        <f>B20+D20+F20+H20+J20</f>
        <v>2197580966.0000005</v>
      </c>
      <c r="P20" s="5" t="s">
        <v>0</v>
      </c>
      <c r="Q20" s="24">
        <f>Q19+R19</f>
        <v>288106</v>
      </c>
      <c r="R20" s="26"/>
      <c r="S20" s="24">
        <f>S19+T19</f>
        <v>22841</v>
      </c>
      <c r="T20" s="26"/>
      <c r="U20" s="24">
        <f>U19+V19</f>
        <v>13418</v>
      </c>
      <c r="V20" s="26"/>
      <c r="W20" s="24">
        <f>W19+X19</f>
        <v>60045</v>
      </c>
      <c r="X20" s="26"/>
      <c r="Y20" s="24">
        <f>Y19+Z19</f>
        <v>8803</v>
      </c>
      <c r="Z20" s="26"/>
      <c r="AA20" s="24">
        <f>AA19+AB19</f>
        <v>393213</v>
      </c>
      <c r="AB20" s="26"/>
      <c r="AC20" s="19">
        <f>Q20+S20+U20+W20+Y20</f>
        <v>393213</v>
      </c>
      <c r="AE20" s="5" t="s">
        <v>0</v>
      </c>
      <c r="AF20" s="27">
        <f>IFERROR(B20/Q20,"N.A.")</f>
        <v>5762.5743892872779</v>
      </c>
      <c r="AG20" s="28"/>
      <c r="AH20" s="27">
        <f>IFERROR(D20/S20,"N.A.")</f>
        <v>6749.9950965369289</v>
      </c>
      <c r="AI20" s="28"/>
      <c r="AJ20" s="27">
        <f>IFERROR(F20/U20,"N.A.")</f>
        <v>7022.7284245043984</v>
      </c>
      <c r="AK20" s="28"/>
      <c r="AL20" s="27">
        <f>IFERROR(H20/W20,"N.A.")</f>
        <v>4812.0759596968919</v>
      </c>
      <c r="AM20" s="28"/>
      <c r="AN20" s="27">
        <f>IFERROR(J20/Y20,"N.A.")</f>
        <v>0</v>
      </c>
      <c r="AO20" s="28"/>
      <c r="AP20" s="27">
        <f>IFERROR(L20/AA20,"N.A.")</f>
        <v>5588.7800403343745</v>
      </c>
      <c r="AQ20" s="28"/>
      <c r="AR20" s="16">
        <f>IFERROR(N20/AC20, "N.A.")</f>
        <v>5588.7800403343745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62538408</v>
      </c>
      <c r="C27" s="2"/>
      <c r="D27" s="2">
        <v>55979178</v>
      </c>
      <c r="E27" s="2"/>
      <c r="F27" s="2">
        <v>22617120</v>
      </c>
      <c r="G27" s="2"/>
      <c r="H27" s="2">
        <v>113171996.00000003</v>
      </c>
      <c r="I27" s="2"/>
      <c r="J27" s="2">
        <v>0</v>
      </c>
      <c r="K27" s="2"/>
      <c r="L27" s="1">
        <f>B27+D27+F27+H27+J27</f>
        <v>254306702.00000003</v>
      </c>
      <c r="M27" s="13">
        <f>C27+E27+G27+I27+K27</f>
        <v>0</v>
      </c>
      <c r="N27" s="14">
        <f>L27+M27</f>
        <v>254306702.00000003</v>
      </c>
      <c r="P27" s="3" t="s">
        <v>12</v>
      </c>
      <c r="Q27" s="2">
        <v>12194</v>
      </c>
      <c r="R27" s="2">
        <v>0</v>
      </c>
      <c r="S27" s="2">
        <v>8219</v>
      </c>
      <c r="T27" s="2">
        <v>0</v>
      </c>
      <c r="U27" s="2">
        <v>3628</v>
      </c>
      <c r="V27" s="2">
        <v>0</v>
      </c>
      <c r="W27" s="2">
        <v>26095</v>
      </c>
      <c r="X27" s="2">
        <v>0</v>
      </c>
      <c r="Y27" s="2">
        <v>467</v>
      </c>
      <c r="Z27" s="2">
        <v>0</v>
      </c>
      <c r="AA27" s="1">
        <f>Q27+S27+U27+W27+Y27</f>
        <v>50603</v>
      </c>
      <c r="AB27" s="13">
        <f>R27+T27+V27+X27+Z27</f>
        <v>0</v>
      </c>
      <c r="AC27" s="14">
        <f>AA27+AB27</f>
        <v>50603</v>
      </c>
      <c r="AE27" s="3" t="s">
        <v>12</v>
      </c>
      <c r="AF27" s="2">
        <f>IFERROR(B27/Q27, "N.A.")</f>
        <v>5128.6212891586028</v>
      </c>
      <c r="AG27" s="2" t="str">
        <f t="shared" ref="AG27:AR31" si="15">IFERROR(C27/R27, "N.A.")</f>
        <v>N.A.</v>
      </c>
      <c r="AH27" s="2">
        <f t="shared" si="15"/>
        <v>6810.9475605304779</v>
      </c>
      <c r="AI27" s="2" t="str">
        <f t="shared" si="15"/>
        <v>N.A.</v>
      </c>
      <c r="AJ27" s="2">
        <f t="shared" si="15"/>
        <v>6234.0463065049616</v>
      </c>
      <c r="AK27" s="2" t="str">
        <f t="shared" si="15"/>
        <v>N.A.</v>
      </c>
      <c r="AL27" s="2">
        <f t="shared" si="15"/>
        <v>4336.922628856104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5025.526194099165</v>
      </c>
      <c r="AQ27" s="13" t="str">
        <f t="shared" si="15"/>
        <v>N.A.</v>
      </c>
      <c r="AR27" s="14">
        <f t="shared" si="15"/>
        <v>5025.526194099165</v>
      </c>
    </row>
    <row r="28" spans="1:44" ht="15" customHeight="1" thickBot="1" x14ac:dyDescent="0.3">
      <c r="A28" s="3" t="s">
        <v>13</v>
      </c>
      <c r="B28" s="2">
        <v>6288490</v>
      </c>
      <c r="C28" s="2">
        <v>2403200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6288490</v>
      </c>
      <c r="M28" s="13">
        <f t="shared" si="16"/>
        <v>2403200</v>
      </c>
      <c r="N28" s="14">
        <f t="shared" ref="N28:N30" si="17">L28+M28</f>
        <v>8691690</v>
      </c>
      <c r="P28" s="3" t="s">
        <v>13</v>
      </c>
      <c r="Q28" s="2">
        <v>1399</v>
      </c>
      <c r="R28" s="2">
        <v>661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1399</v>
      </c>
      <c r="AB28" s="13">
        <f t="shared" si="18"/>
        <v>661</v>
      </c>
      <c r="AC28" s="14">
        <f t="shared" ref="AC28:AC30" si="19">AA28+AB28</f>
        <v>2060</v>
      </c>
      <c r="AE28" s="3" t="s">
        <v>13</v>
      </c>
      <c r="AF28" s="2">
        <f t="shared" ref="AF28:AF31" si="20">IFERROR(B28/Q28, "N.A.")</f>
        <v>4494.9892780557539</v>
      </c>
      <c r="AG28" s="2">
        <f t="shared" si="15"/>
        <v>3635.7034795763993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4494.9892780557539</v>
      </c>
      <c r="AQ28" s="13">
        <f t="shared" si="15"/>
        <v>3635.7034795763993</v>
      </c>
      <c r="AR28" s="14">
        <f t="shared" si="15"/>
        <v>4219.2669902912621</v>
      </c>
    </row>
    <row r="29" spans="1:44" ht="15" customHeight="1" thickBot="1" x14ac:dyDescent="0.3">
      <c r="A29" s="3" t="s">
        <v>14</v>
      </c>
      <c r="B29" s="2">
        <v>151565517.00000003</v>
      </c>
      <c r="C29" s="2">
        <v>805447486</v>
      </c>
      <c r="D29" s="2">
        <v>46025780</v>
      </c>
      <c r="E29" s="2">
        <v>15312480.000000002</v>
      </c>
      <c r="F29" s="2"/>
      <c r="G29" s="2">
        <v>59526850</v>
      </c>
      <c r="H29" s="2"/>
      <c r="I29" s="2">
        <v>98179569.999999955</v>
      </c>
      <c r="J29" s="2">
        <v>0</v>
      </c>
      <c r="K29" s="2"/>
      <c r="L29" s="1">
        <f t="shared" si="16"/>
        <v>197591297.00000003</v>
      </c>
      <c r="M29" s="13">
        <f t="shared" si="16"/>
        <v>978466386</v>
      </c>
      <c r="N29" s="14">
        <f t="shared" si="17"/>
        <v>1176057683</v>
      </c>
      <c r="P29" s="3" t="s">
        <v>14</v>
      </c>
      <c r="Q29" s="2">
        <v>31472</v>
      </c>
      <c r="R29" s="2">
        <v>124224</v>
      </c>
      <c r="S29" s="2">
        <v>7831</v>
      </c>
      <c r="T29" s="2">
        <v>2437</v>
      </c>
      <c r="U29" s="2">
        <v>0</v>
      </c>
      <c r="V29" s="2">
        <v>7314</v>
      </c>
      <c r="W29" s="2">
        <v>0</v>
      </c>
      <c r="X29" s="2">
        <v>7876</v>
      </c>
      <c r="Y29" s="2">
        <v>2342</v>
      </c>
      <c r="Z29" s="2">
        <v>0</v>
      </c>
      <c r="AA29" s="1">
        <f t="shared" si="18"/>
        <v>41645</v>
      </c>
      <c r="AB29" s="13">
        <f t="shared" si="18"/>
        <v>141851</v>
      </c>
      <c r="AC29" s="14">
        <f t="shared" si="19"/>
        <v>183496</v>
      </c>
      <c r="AE29" s="3" t="s">
        <v>14</v>
      </c>
      <c r="AF29" s="2">
        <f t="shared" si="20"/>
        <v>4815.8845005083895</v>
      </c>
      <c r="AG29" s="2">
        <f t="shared" si="15"/>
        <v>6483.8315140391551</v>
      </c>
      <c r="AH29" s="2">
        <f t="shared" si="15"/>
        <v>5877.3821989528797</v>
      </c>
      <c r="AI29" s="2">
        <f t="shared" si="15"/>
        <v>6283.3319655313917</v>
      </c>
      <c r="AJ29" s="2" t="str">
        <f t="shared" si="15"/>
        <v>N.A.</v>
      </c>
      <c r="AK29" s="2">
        <f t="shared" si="15"/>
        <v>8138.7544435329501</v>
      </c>
      <c r="AL29" s="2" t="str">
        <f t="shared" si="15"/>
        <v>N.A.</v>
      </c>
      <c r="AM29" s="2">
        <f t="shared" si="15"/>
        <v>12465.664042661243</v>
      </c>
      <c r="AN29" s="2">
        <f t="shared" si="15"/>
        <v>0</v>
      </c>
      <c r="AO29" s="2" t="str">
        <f t="shared" si="15"/>
        <v>N.A.</v>
      </c>
      <c r="AP29" s="15">
        <f t="shared" si="15"/>
        <v>4744.6583503421789</v>
      </c>
      <c r="AQ29" s="13">
        <f t="shared" si="15"/>
        <v>6897.8462330191542</v>
      </c>
      <c r="AR29" s="14">
        <f t="shared" si="15"/>
        <v>6409.1734043248898</v>
      </c>
    </row>
    <row r="30" spans="1:44" ht="15" customHeight="1" thickBot="1" x14ac:dyDescent="0.3">
      <c r="A30" s="3" t="s">
        <v>15</v>
      </c>
      <c r="B30" s="2">
        <v>1401585</v>
      </c>
      <c r="C30" s="2"/>
      <c r="D30" s="2">
        <v>3770910</v>
      </c>
      <c r="E30" s="2"/>
      <c r="F30" s="2"/>
      <c r="G30" s="2">
        <v>1946800</v>
      </c>
      <c r="H30" s="2">
        <v>0</v>
      </c>
      <c r="I30" s="2"/>
      <c r="J30" s="2"/>
      <c r="K30" s="2"/>
      <c r="L30" s="1">
        <f t="shared" si="16"/>
        <v>5172495</v>
      </c>
      <c r="M30" s="13">
        <f t="shared" si="16"/>
        <v>1946800</v>
      </c>
      <c r="N30" s="14">
        <f t="shared" si="17"/>
        <v>7119295</v>
      </c>
      <c r="P30" s="3" t="s">
        <v>15</v>
      </c>
      <c r="Q30" s="2">
        <v>318</v>
      </c>
      <c r="R30" s="2">
        <v>0</v>
      </c>
      <c r="S30" s="2">
        <v>544</v>
      </c>
      <c r="T30" s="2">
        <v>0</v>
      </c>
      <c r="U30" s="2">
        <v>0</v>
      </c>
      <c r="V30" s="2">
        <v>157</v>
      </c>
      <c r="W30" s="2">
        <v>318</v>
      </c>
      <c r="X30" s="2">
        <v>0</v>
      </c>
      <c r="Y30" s="2">
        <v>0</v>
      </c>
      <c r="Z30" s="2">
        <v>0</v>
      </c>
      <c r="AA30" s="1">
        <f t="shared" si="18"/>
        <v>1180</v>
      </c>
      <c r="AB30" s="13">
        <f t="shared" si="18"/>
        <v>157</v>
      </c>
      <c r="AC30" s="17">
        <f t="shared" si="19"/>
        <v>1337</v>
      </c>
      <c r="AE30" s="3" t="s">
        <v>15</v>
      </c>
      <c r="AF30" s="2">
        <f t="shared" si="20"/>
        <v>4407.5</v>
      </c>
      <c r="AG30" s="2" t="str">
        <f t="shared" si="15"/>
        <v>N.A.</v>
      </c>
      <c r="AH30" s="2">
        <f t="shared" si="15"/>
        <v>6931.8198529411766</v>
      </c>
      <c r="AI30" s="2" t="str">
        <f t="shared" si="15"/>
        <v>N.A.</v>
      </c>
      <c r="AJ30" s="2" t="str">
        <f t="shared" si="15"/>
        <v>N.A.</v>
      </c>
      <c r="AK30" s="2">
        <f t="shared" si="15"/>
        <v>12400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4383.4703389830511</v>
      </c>
      <c r="AQ30" s="13">
        <f t="shared" si="15"/>
        <v>12400</v>
      </c>
      <c r="AR30" s="14">
        <f t="shared" si="15"/>
        <v>5324.827973074046</v>
      </c>
    </row>
    <row r="31" spans="1:44" ht="15" customHeight="1" thickBot="1" x14ac:dyDescent="0.3">
      <c r="A31" s="4" t="s">
        <v>16</v>
      </c>
      <c r="B31" s="2">
        <v>221793999.99999997</v>
      </c>
      <c r="C31" s="2">
        <v>807850685.9999994</v>
      </c>
      <c r="D31" s="2">
        <v>105775867.99999999</v>
      </c>
      <c r="E31" s="2">
        <v>15312480.000000002</v>
      </c>
      <c r="F31" s="2">
        <v>22617120</v>
      </c>
      <c r="G31" s="2">
        <v>61473649.999999993</v>
      </c>
      <c r="H31" s="2">
        <v>113171996</v>
      </c>
      <c r="I31" s="2">
        <v>98179569.999999955</v>
      </c>
      <c r="J31" s="2">
        <v>0</v>
      </c>
      <c r="K31" s="2"/>
      <c r="L31" s="1">
        <f t="shared" ref="L31" si="21">B31+D31+F31+H31+J31</f>
        <v>463358983.99999994</v>
      </c>
      <c r="M31" s="13">
        <f t="shared" ref="M31" si="22">C31+E31+G31+I31+K31</f>
        <v>982816385.9999994</v>
      </c>
      <c r="N31" s="17">
        <f t="shared" ref="N31" si="23">L31+M31</f>
        <v>1446175369.9999993</v>
      </c>
      <c r="P31" s="4" t="s">
        <v>16</v>
      </c>
      <c r="Q31" s="2">
        <v>45383</v>
      </c>
      <c r="R31" s="2">
        <v>124885</v>
      </c>
      <c r="S31" s="2">
        <v>16594</v>
      </c>
      <c r="T31" s="2">
        <v>2437</v>
      </c>
      <c r="U31" s="2">
        <v>3628</v>
      </c>
      <c r="V31" s="2">
        <v>7471</v>
      </c>
      <c r="W31" s="2">
        <v>26413</v>
      </c>
      <c r="X31" s="2">
        <v>7876</v>
      </c>
      <c r="Y31" s="2">
        <v>2809</v>
      </c>
      <c r="Z31" s="2">
        <v>0</v>
      </c>
      <c r="AA31" s="1">
        <f t="shared" ref="AA31" si="24">Q31+S31+U31+W31+Y31</f>
        <v>94827</v>
      </c>
      <c r="AB31" s="13">
        <f t="shared" ref="AB31" si="25">R31+T31+V31+X31+Z31</f>
        <v>142669</v>
      </c>
      <c r="AC31" s="14">
        <f t="shared" ref="AC31" si="26">AA31+AB31</f>
        <v>237496</v>
      </c>
      <c r="AE31" s="4" t="s">
        <v>16</v>
      </c>
      <c r="AF31" s="2">
        <f t="shared" si="20"/>
        <v>4887.1603904545746</v>
      </c>
      <c r="AG31" s="2">
        <f t="shared" si="15"/>
        <v>6468.7567442046638</v>
      </c>
      <c r="AH31" s="2">
        <f t="shared" si="15"/>
        <v>6374.3442208026991</v>
      </c>
      <c r="AI31" s="2">
        <f t="shared" si="15"/>
        <v>6283.3319655313917</v>
      </c>
      <c r="AJ31" s="2">
        <f t="shared" si="15"/>
        <v>6234.0463065049616</v>
      </c>
      <c r="AK31" s="2">
        <f t="shared" si="15"/>
        <v>8228.3027707134243</v>
      </c>
      <c r="AL31" s="2">
        <f t="shared" si="15"/>
        <v>4284.7081361450801</v>
      </c>
      <c r="AM31" s="2">
        <f t="shared" si="15"/>
        <v>12465.664042661243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4886.3613105971917</v>
      </c>
      <c r="AQ31" s="13">
        <f t="shared" ref="AQ31" si="28">IFERROR(M31/AB31, "N.A.")</f>
        <v>6888.7872347882121</v>
      </c>
      <c r="AR31" s="14">
        <f t="shared" ref="AR31" si="29">IFERROR(N31/AC31, "N.A.")</f>
        <v>6089.2620086233001</v>
      </c>
    </row>
    <row r="32" spans="1:44" ht="15" customHeight="1" thickBot="1" x14ac:dyDescent="0.3">
      <c r="A32" s="5" t="s">
        <v>0</v>
      </c>
      <c r="B32" s="24">
        <f>B31+C31</f>
        <v>1029644685.9999994</v>
      </c>
      <c r="C32" s="26"/>
      <c r="D32" s="24">
        <f>D31+E31</f>
        <v>121088347.99999999</v>
      </c>
      <c r="E32" s="26"/>
      <c r="F32" s="24">
        <f>F31+G31</f>
        <v>84090770</v>
      </c>
      <c r="G32" s="26"/>
      <c r="H32" s="24">
        <f>H31+I31</f>
        <v>211351565.99999994</v>
      </c>
      <c r="I32" s="26"/>
      <c r="J32" s="24">
        <f>J31+K31</f>
        <v>0</v>
      </c>
      <c r="K32" s="26"/>
      <c r="L32" s="24">
        <f>L31+M31</f>
        <v>1446175369.9999993</v>
      </c>
      <c r="M32" s="25"/>
      <c r="N32" s="18">
        <f>B32+D32+F32+H32+J32</f>
        <v>1446175369.9999993</v>
      </c>
      <c r="P32" s="5" t="s">
        <v>0</v>
      </c>
      <c r="Q32" s="24">
        <f>Q31+R31</f>
        <v>170268</v>
      </c>
      <c r="R32" s="26"/>
      <c r="S32" s="24">
        <f>S31+T31</f>
        <v>19031</v>
      </c>
      <c r="T32" s="26"/>
      <c r="U32" s="24">
        <f>U31+V31</f>
        <v>11099</v>
      </c>
      <c r="V32" s="26"/>
      <c r="W32" s="24">
        <f>W31+X31</f>
        <v>34289</v>
      </c>
      <c r="X32" s="26"/>
      <c r="Y32" s="24">
        <f>Y31+Z31</f>
        <v>2809</v>
      </c>
      <c r="Z32" s="26"/>
      <c r="AA32" s="24">
        <f>AA31+AB31</f>
        <v>237496</v>
      </c>
      <c r="AB32" s="26"/>
      <c r="AC32" s="19">
        <f>Q32+S32+U32+W32+Y32</f>
        <v>237496</v>
      </c>
      <c r="AE32" s="5" t="s">
        <v>0</v>
      </c>
      <c r="AF32" s="27">
        <f>IFERROR(B32/Q32,"N.A.")</f>
        <v>6047.2002137806248</v>
      </c>
      <c r="AG32" s="28"/>
      <c r="AH32" s="27">
        <f>IFERROR(D32/S32,"N.A.")</f>
        <v>6362.689716777888</v>
      </c>
      <c r="AI32" s="28"/>
      <c r="AJ32" s="27">
        <f>IFERROR(F32/U32,"N.A.")</f>
        <v>7576.4276060906386</v>
      </c>
      <c r="AK32" s="28"/>
      <c r="AL32" s="27">
        <f>IFERROR(H32/W32,"N.A.")</f>
        <v>6163.8299746274297</v>
      </c>
      <c r="AM32" s="28"/>
      <c r="AN32" s="27">
        <f>IFERROR(J32/Y32,"N.A.")</f>
        <v>0</v>
      </c>
      <c r="AO32" s="28"/>
      <c r="AP32" s="27">
        <f>IFERROR(L32/AA32,"N.A.")</f>
        <v>6089.2620086233001</v>
      </c>
      <c r="AQ32" s="28"/>
      <c r="AR32" s="16">
        <f>IFERROR(N32/AC32, "N.A.")</f>
        <v>6089.2620086233001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12182056</v>
      </c>
      <c r="C39" s="2"/>
      <c r="D39" s="2">
        <v>1933650</v>
      </c>
      <c r="E39" s="2"/>
      <c r="F39" s="2">
        <v>6421800</v>
      </c>
      <c r="G39" s="2"/>
      <c r="H39" s="2">
        <v>53087165.000000007</v>
      </c>
      <c r="I39" s="2"/>
      <c r="J39" s="2">
        <v>0</v>
      </c>
      <c r="K39" s="2"/>
      <c r="L39" s="1">
        <f>B39+D39+F39+H39+J39</f>
        <v>73624671</v>
      </c>
      <c r="M39" s="13">
        <f>C39+E39+G39+I39+K39</f>
        <v>0</v>
      </c>
      <c r="N39" s="14">
        <f>L39+M39</f>
        <v>73624671</v>
      </c>
      <c r="P39" s="3" t="s">
        <v>12</v>
      </c>
      <c r="Q39" s="2">
        <v>3801</v>
      </c>
      <c r="R39" s="2">
        <v>0</v>
      </c>
      <c r="S39" s="2">
        <v>541</v>
      </c>
      <c r="T39" s="2">
        <v>0</v>
      </c>
      <c r="U39" s="2">
        <v>423</v>
      </c>
      <c r="V39" s="2">
        <v>0</v>
      </c>
      <c r="W39" s="2">
        <v>21878</v>
      </c>
      <c r="X39" s="2">
        <v>0</v>
      </c>
      <c r="Y39" s="2">
        <v>2877</v>
      </c>
      <c r="Z39" s="2">
        <v>0</v>
      </c>
      <c r="AA39" s="1">
        <f>Q39+S39+U39+W39+Y39</f>
        <v>29520</v>
      </c>
      <c r="AB39" s="13">
        <f>R39+T39+V39+X39+Z39</f>
        <v>0</v>
      </c>
      <c r="AC39" s="14">
        <f>AA39+AB39</f>
        <v>29520</v>
      </c>
      <c r="AE39" s="3" t="s">
        <v>12</v>
      </c>
      <c r="AF39" s="2">
        <f>IFERROR(B39/Q39, "N.A.")</f>
        <v>3204.9607997895291</v>
      </c>
      <c r="AG39" s="2" t="str">
        <f t="shared" ref="AG39:AR43" si="30">IFERROR(C39/R39, "N.A.")</f>
        <v>N.A.</v>
      </c>
      <c r="AH39" s="2">
        <f t="shared" si="30"/>
        <v>3574.2144177449168</v>
      </c>
      <c r="AI39" s="2" t="str">
        <f t="shared" si="30"/>
        <v>N.A.</v>
      </c>
      <c r="AJ39" s="2">
        <f t="shared" si="30"/>
        <v>15181.560283687943</v>
      </c>
      <c r="AK39" s="2" t="str">
        <f t="shared" si="30"/>
        <v>N.A.</v>
      </c>
      <c r="AL39" s="2">
        <f t="shared" si="30"/>
        <v>2426.5090501874033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2494.0606707317074</v>
      </c>
      <c r="AQ39" s="13" t="str">
        <f t="shared" si="30"/>
        <v>N.A.</v>
      </c>
      <c r="AR39" s="14">
        <f t="shared" si="30"/>
        <v>2494.0606707317074</v>
      </c>
    </row>
    <row r="40" spans="1:44" ht="15" customHeight="1" thickBot="1" x14ac:dyDescent="0.3">
      <c r="A40" s="3" t="s">
        <v>13</v>
      </c>
      <c r="B40" s="2">
        <v>50457571.999999985</v>
      </c>
      <c r="C40" s="2">
        <v>1422010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50457571.999999985</v>
      </c>
      <c r="M40" s="13">
        <f t="shared" si="31"/>
        <v>1422010</v>
      </c>
      <c r="N40" s="14">
        <f t="shared" ref="N40:N42" si="32">L40+M40</f>
        <v>51879581.999999985</v>
      </c>
      <c r="P40" s="3" t="s">
        <v>13</v>
      </c>
      <c r="Q40" s="2">
        <v>14082</v>
      </c>
      <c r="R40" s="2">
        <v>416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14082</v>
      </c>
      <c r="AB40" s="13">
        <f t="shared" si="33"/>
        <v>416</v>
      </c>
      <c r="AC40" s="14">
        <f t="shared" ref="AC40:AC42" si="34">AA40+AB40</f>
        <v>14498</v>
      </c>
      <c r="AE40" s="3" t="s">
        <v>13</v>
      </c>
      <c r="AF40" s="2">
        <f t="shared" ref="AF40:AF43" si="35">IFERROR(B40/Q40, "N.A.")</f>
        <v>3583.1254083226804</v>
      </c>
      <c r="AG40" s="2">
        <f t="shared" si="30"/>
        <v>3418.2932692307691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3583.1254083226804</v>
      </c>
      <c r="AQ40" s="13">
        <f t="shared" si="30"/>
        <v>3418.2932692307691</v>
      </c>
      <c r="AR40" s="14">
        <f t="shared" si="30"/>
        <v>3578.3957787280992</v>
      </c>
    </row>
    <row r="41" spans="1:44" ht="15" customHeight="1" thickBot="1" x14ac:dyDescent="0.3">
      <c r="A41" s="3" t="s">
        <v>14</v>
      </c>
      <c r="B41" s="2">
        <v>69447243.000000015</v>
      </c>
      <c r="C41" s="2">
        <v>497078689.99999976</v>
      </c>
      <c r="D41" s="2">
        <v>10406440.000000002</v>
      </c>
      <c r="E41" s="2">
        <v>20748200</v>
      </c>
      <c r="F41" s="2"/>
      <c r="G41" s="2">
        <v>3718400</v>
      </c>
      <c r="H41" s="2"/>
      <c r="I41" s="2">
        <v>24502369.999999996</v>
      </c>
      <c r="J41" s="2">
        <v>0</v>
      </c>
      <c r="K41" s="2"/>
      <c r="L41" s="1">
        <f t="shared" si="31"/>
        <v>79853683.000000015</v>
      </c>
      <c r="M41" s="13">
        <f t="shared" si="31"/>
        <v>546047659.99999976</v>
      </c>
      <c r="N41" s="14">
        <f t="shared" si="32"/>
        <v>625901342.99999976</v>
      </c>
      <c r="P41" s="3" t="s">
        <v>14</v>
      </c>
      <c r="Q41" s="2">
        <v>19006</v>
      </c>
      <c r="R41" s="2">
        <v>80533</v>
      </c>
      <c r="S41" s="2">
        <v>2262</v>
      </c>
      <c r="T41" s="2">
        <v>1007</v>
      </c>
      <c r="U41" s="2">
        <v>0</v>
      </c>
      <c r="V41" s="2">
        <v>1896</v>
      </c>
      <c r="W41" s="2">
        <v>0</v>
      </c>
      <c r="X41" s="2">
        <v>3878</v>
      </c>
      <c r="Y41" s="2">
        <v>3117</v>
      </c>
      <c r="Z41" s="2">
        <v>0</v>
      </c>
      <c r="AA41" s="1">
        <f t="shared" si="33"/>
        <v>24385</v>
      </c>
      <c r="AB41" s="13">
        <f t="shared" si="33"/>
        <v>87314</v>
      </c>
      <c r="AC41" s="14">
        <f t="shared" si="34"/>
        <v>111699</v>
      </c>
      <c r="AE41" s="3" t="s">
        <v>14</v>
      </c>
      <c r="AF41" s="2">
        <f t="shared" si="35"/>
        <v>3653.9641692097239</v>
      </c>
      <c r="AG41" s="2">
        <f t="shared" si="30"/>
        <v>6172.360274670008</v>
      </c>
      <c r="AH41" s="2">
        <f t="shared" si="30"/>
        <v>4600.5481874447396</v>
      </c>
      <c r="AI41" s="2">
        <f t="shared" si="30"/>
        <v>20603.972194637536</v>
      </c>
      <c r="AJ41" s="2" t="str">
        <f t="shared" si="30"/>
        <v>N.A.</v>
      </c>
      <c r="AK41" s="2">
        <f t="shared" si="30"/>
        <v>1961.1814345991561</v>
      </c>
      <c r="AL41" s="2" t="str">
        <f t="shared" si="30"/>
        <v>N.A.</v>
      </c>
      <c r="AM41" s="2">
        <f t="shared" si="30"/>
        <v>6318.3006704486843</v>
      </c>
      <c r="AN41" s="2">
        <f t="shared" si="30"/>
        <v>0</v>
      </c>
      <c r="AO41" s="2" t="str">
        <f t="shared" si="30"/>
        <v>N.A.</v>
      </c>
      <c r="AP41" s="15">
        <f t="shared" si="30"/>
        <v>3274.7050645888871</v>
      </c>
      <c r="AQ41" s="13">
        <f t="shared" si="30"/>
        <v>6253.8385596811477</v>
      </c>
      <c r="AR41" s="14">
        <f t="shared" si="30"/>
        <v>5603.4641581392825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132086870.99999996</v>
      </c>
      <c r="C43" s="2">
        <v>498500699.99999964</v>
      </c>
      <c r="D43" s="2">
        <v>12340089.999999998</v>
      </c>
      <c r="E43" s="2">
        <v>20748200</v>
      </c>
      <c r="F43" s="2">
        <v>6421800</v>
      </c>
      <c r="G43" s="2">
        <v>3718400</v>
      </c>
      <c r="H43" s="2">
        <v>53087165.000000007</v>
      </c>
      <c r="I43" s="2">
        <v>24502369.999999996</v>
      </c>
      <c r="J43" s="2">
        <v>0</v>
      </c>
      <c r="K43" s="2"/>
      <c r="L43" s="1">
        <f t="shared" ref="L43" si="36">B43+D43+F43+H43+J43</f>
        <v>203935925.99999994</v>
      </c>
      <c r="M43" s="13">
        <f t="shared" ref="M43" si="37">C43+E43+G43+I43+K43</f>
        <v>547469669.99999964</v>
      </c>
      <c r="N43" s="17">
        <f t="shared" ref="N43" si="38">L43+M43</f>
        <v>751405595.99999952</v>
      </c>
      <c r="P43" s="4" t="s">
        <v>16</v>
      </c>
      <c r="Q43" s="2">
        <v>36889</v>
      </c>
      <c r="R43" s="2">
        <v>80949</v>
      </c>
      <c r="S43" s="2">
        <v>2803</v>
      </c>
      <c r="T43" s="2">
        <v>1007</v>
      </c>
      <c r="U43" s="2">
        <v>423</v>
      </c>
      <c r="V43" s="2">
        <v>1896</v>
      </c>
      <c r="W43" s="2">
        <v>21878</v>
      </c>
      <c r="X43" s="2">
        <v>3878</v>
      </c>
      <c r="Y43" s="2">
        <v>5994</v>
      </c>
      <c r="Z43" s="2">
        <v>0</v>
      </c>
      <c r="AA43" s="1">
        <f t="shared" ref="AA43" si="39">Q43+S43+U43+W43+Y43</f>
        <v>67987</v>
      </c>
      <c r="AB43" s="13">
        <f t="shared" ref="AB43" si="40">R43+T43+V43+X43+Z43</f>
        <v>87730</v>
      </c>
      <c r="AC43" s="17">
        <f t="shared" ref="AC43" si="41">AA43+AB43</f>
        <v>155717</v>
      </c>
      <c r="AE43" s="4" t="s">
        <v>16</v>
      </c>
      <c r="AF43" s="2">
        <f t="shared" si="35"/>
        <v>3580.6574046463702</v>
      </c>
      <c r="AG43" s="2">
        <f t="shared" si="30"/>
        <v>6158.2070192343281</v>
      </c>
      <c r="AH43" s="2">
        <f t="shared" si="30"/>
        <v>4402.4580806278982</v>
      </c>
      <c r="AI43" s="2">
        <f t="shared" si="30"/>
        <v>20603.972194637536</v>
      </c>
      <c r="AJ43" s="2">
        <f t="shared" si="30"/>
        <v>15181.560283687943</v>
      </c>
      <c r="AK43" s="2">
        <f t="shared" si="30"/>
        <v>1961.1814345991561</v>
      </c>
      <c r="AL43" s="2">
        <f t="shared" si="30"/>
        <v>2426.5090501874033</v>
      </c>
      <c r="AM43" s="2">
        <f t="shared" si="30"/>
        <v>6318.3006704486843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2999.6311941988902</v>
      </c>
      <c r="AQ43" s="13">
        <f t="shared" ref="AQ43" si="43">IFERROR(M43/AB43, "N.A.")</f>
        <v>6240.3929100649684</v>
      </c>
      <c r="AR43" s="14">
        <f t="shared" ref="AR43" si="44">IFERROR(N43/AC43, "N.A.")</f>
        <v>4825.4564113102588</v>
      </c>
    </row>
    <row r="44" spans="1:44" ht="15" customHeight="1" thickBot="1" x14ac:dyDescent="0.3">
      <c r="A44" s="5" t="s">
        <v>0</v>
      </c>
      <c r="B44" s="24">
        <f>B43+C43</f>
        <v>630587570.99999964</v>
      </c>
      <c r="C44" s="26"/>
      <c r="D44" s="24">
        <f>D43+E43</f>
        <v>33088290</v>
      </c>
      <c r="E44" s="26"/>
      <c r="F44" s="24">
        <f>F43+G43</f>
        <v>10140200</v>
      </c>
      <c r="G44" s="26"/>
      <c r="H44" s="24">
        <f>H43+I43</f>
        <v>77589535</v>
      </c>
      <c r="I44" s="26"/>
      <c r="J44" s="24">
        <f>J43+K43</f>
        <v>0</v>
      </c>
      <c r="K44" s="26"/>
      <c r="L44" s="24">
        <f>L43+M43</f>
        <v>751405595.99999952</v>
      </c>
      <c r="M44" s="25"/>
      <c r="N44" s="18">
        <f>B44+D44+F44+H44+J44</f>
        <v>751405595.99999964</v>
      </c>
      <c r="P44" s="5" t="s">
        <v>0</v>
      </c>
      <c r="Q44" s="24">
        <f>Q43+R43</f>
        <v>117838</v>
      </c>
      <c r="R44" s="26"/>
      <c r="S44" s="24">
        <f>S43+T43</f>
        <v>3810</v>
      </c>
      <c r="T44" s="26"/>
      <c r="U44" s="24">
        <f>U43+V43</f>
        <v>2319</v>
      </c>
      <c r="V44" s="26"/>
      <c r="W44" s="24">
        <f>W43+X43</f>
        <v>25756</v>
      </c>
      <c r="X44" s="26"/>
      <c r="Y44" s="24">
        <f>Y43+Z43</f>
        <v>5994</v>
      </c>
      <c r="Z44" s="26"/>
      <c r="AA44" s="24">
        <f>AA43+AB43</f>
        <v>155717</v>
      </c>
      <c r="AB44" s="25"/>
      <c r="AC44" s="18">
        <f>Q44+S44+U44+W44+Y44</f>
        <v>155717</v>
      </c>
      <c r="AE44" s="5" t="s">
        <v>0</v>
      </c>
      <c r="AF44" s="27">
        <f>IFERROR(B44/Q44,"N.A.")</f>
        <v>5351.3091787029616</v>
      </c>
      <c r="AG44" s="28"/>
      <c r="AH44" s="27">
        <f>IFERROR(D44/S44,"N.A.")</f>
        <v>8684.5905511811015</v>
      </c>
      <c r="AI44" s="28"/>
      <c r="AJ44" s="27">
        <f>IFERROR(F44/U44,"N.A.")</f>
        <v>4372.6606295817164</v>
      </c>
      <c r="AK44" s="28"/>
      <c r="AL44" s="27">
        <f>IFERROR(H44/W44,"N.A.")</f>
        <v>3012.4838872495729</v>
      </c>
      <c r="AM44" s="28"/>
      <c r="AN44" s="27">
        <f>IFERROR(J44/Y44,"N.A.")</f>
        <v>0</v>
      </c>
      <c r="AO44" s="28"/>
      <c r="AP44" s="27">
        <f>IFERROR(L44/AA44,"N.A.")</f>
        <v>4825.4564113102588</v>
      </c>
      <c r="AQ44" s="28"/>
      <c r="AR44" s="16">
        <f>IFERROR(N44/AC44, "N.A.")</f>
        <v>4825.4564113102597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775720</v>
      </c>
      <c r="C15" s="2"/>
      <c r="D15" s="2"/>
      <c r="E15" s="2"/>
      <c r="F15" s="2">
        <v>775720</v>
      </c>
      <c r="G15" s="2"/>
      <c r="H15" s="2">
        <v>1207204</v>
      </c>
      <c r="I15" s="2"/>
      <c r="J15" s="2">
        <v>0</v>
      </c>
      <c r="K15" s="2"/>
      <c r="L15" s="1">
        <f>B15+D15+F15+H15+J15</f>
        <v>2758644</v>
      </c>
      <c r="M15" s="13">
        <f>C15+E15+G15+I15+K15</f>
        <v>0</v>
      </c>
      <c r="N15" s="14">
        <f>L15+M15</f>
        <v>2758644</v>
      </c>
      <c r="P15" s="3" t="s">
        <v>12</v>
      </c>
      <c r="Q15" s="2">
        <v>492</v>
      </c>
      <c r="R15" s="2">
        <v>0</v>
      </c>
      <c r="S15" s="2">
        <v>0</v>
      </c>
      <c r="T15" s="2">
        <v>0</v>
      </c>
      <c r="U15" s="2">
        <v>164</v>
      </c>
      <c r="V15" s="2">
        <v>0</v>
      </c>
      <c r="W15" s="2">
        <v>656</v>
      </c>
      <c r="X15" s="2">
        <v>0</v>
      </c>
      <c r="Y15" s="2">
        <v>328</v>
      </c>
      <c r="Z15" s="2">
        <v>0</v>
      </c>
      <c r="AA15" s="1">
        <f>Q15+S15+U15+W15+Y15</f>
        <v>1640</v>
      </c>
      <c r="AB15" s="13">
        <f>R15+T15+V15+X15+Z15</f>
        <v>0</v>
      </c>
      <c r="AC15" s="14">
        <f>AA15+AB15</f>
        <v>1640</v>
      </c>
      <c r="AE15" s="3" t="s">
        <v>12</v>
      </c>
      <c r="AF15" s="2">
        <f>IFERROR(B15/Q15, "N.A.")</f>
        <v>1576.6666666666667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4730</v>
      </c>
      <c r="AK15" s="2" t="str">
        <f t="shared" si="0"/>
        <v>N.A.</v>
      </c>
      <c r="AL15" s="2">
        <f t="shared" si="0"/>
        <v>1840.25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1682.1</v>
      </c>
      <c r="AQ15" s="13" t="str">
        <f t="shared" si="0"/>
        <v>N.A.</v>
      </c>
      <c r="AR15" s="14">
        <f t="shared" si="0"/>
        <v>1682.1</v>
      </c>
    </row>
    <row r="16" spans="1:44" ht="15" customHeight="1" thickBot="1" x14ac:dyDescent="0.3">
      <c r="A16" s="3" t="s">
        <v>13</v>
      </c>
      <c r="B16" s="2">
        <v>213364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213364</v>
      </c>
      <c r="M16" s="13">
        <f t="shared" si="1"/>
        <v>0</v>
      </c>
      <c r="N16" s="14">
        <f t="shared" ref="N16:N18" si="2">L16+M16</f>
        <v>213364</v>
      </c>
      <c r="P16" s="3" t="s">
        <v>13</v>
      </c>
      <c r="Q16" s="2">
        <v>328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328</v>
      </c>
      <c r="AB16" s="13">
        <f t="shared" si="3"/>
        <v>0</v>
      </c>
      <c r="AC16" s="14">
        <f t="shared" ref="AC16:AC18" si="4">AA16+AB16</f>
        <v>328</v>
      </c>
      <c r="AE16" s="3" t="s">
        <v>13</v>
      </c>
      <c r="AF16" s="2">
        <f t="shared" ref="AF16:AF19" si="5">IFERROR(B16/Q16, "N.A.")</f>
        <v>650.5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650.5</v>
      </c>
      <c r="AQ16" s="13" t="str">
        <f t="shared" si="0"/>
        <v>N.A.</v>
      </c>
      <c r="AR16" s="14">
        <f t="shared" si="0"/>
        <v>650.5</v>
      </c>
    </row>
    <row r="17" spans="1:44" ht="15" customHeight="1" thickBot="1" x14ac:dyDescent="0.3">
      <c r="A17" s="3" t="s">
        <v>14</v>
      </c>
      <c r="B17" s="2">
        <v>2359304</v>
      </c>
      <c r="C17" s="2">
        <v>676992</v>
      </c>
      <c r="D17" s="2"/>
      <c r="E17" s="2"/>
      <c r="F17" s="2"/>
      <c r="G17" s="2">
        <v>328000</v>
      </c>
      <c r="H17" s="2"/>
      <c r="I17" s="2">
        <v>423120</v>
      </c>
      <c r="J17" s="2">
        <v>0</v>
      </c>
      <c r="K17" s="2"/>
      <c r="L17" s="1">
        <f t="shared" si="1"/>
        <v>2359304</v>
      </c>
      <c r="M17" s="13">
        <f t="shared" si="1"/>
        <v>1428112</v>
      </c>
      <c r="N17" s="14">
        <f t="shared" si="2"/>
        <v>3787416</v>
      </c>
      <c r="P17" s="3" t="s">
        <v>14</v>
      </c>
      <c r="Q17" s="2">
        <v>656</v>
      </c>
      <c r="R17" s="2">
        <v>820</v>
      </c>
      <c r="S17" s="2">
        <v>0</v>
      </c>
      <c r="T17" s="2">
        <v>0</v>
      </c>
      <c r="U17" s="2">
        <v>0</v>
      </c>
      <c r="V17" s="2">
        <v>164</v>
      </c>
      <c r="W17" s="2">
        <v>0</v>
      </c>
      <c r="X17" s="2">
        <v>164</v>
      </c>
      <c r="Y17" s="2">
        <v>328</v>
      </c>
      <c r="Z17" s="2">
        <v>0</v>
      </c>
      <c r="AA17" s="1">
        <f t="shared" si="3"/>
        <v>984</v>
      </c>
      <c r="AB17" s="13">
        <f t="shared" si="3"/>
        <v>1148</v>
      </c>
      <c r="AC17" s="14">
        <f t="shared" si="4"/>
        <v>2132</v>
      </c>
      <c r="AE17" s="3" t="s">
        <v>14</v>
      </c>
      <c r="AF17" s="2">
        <f t="shared" si="5"/>
        <v>3596.5</v>
      </c>
      <c r="AG17" s="2">
        <f t="shared" si="0"/>
        <v>825.6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2000</v>
      </c>
      <c r="AL17" s="2" t="str">
        <f t="shared" si="0"/>
        <v>N.A.</v>
      </c>
      <c r="AM17" s="2">
        <f t="shared" si="0"/>
        <v>2580</v>
      </c>
      <c r="AN17" s="2">
        <f t="shared" si="0"/>
        <v>0</v>
      </c>
      <c r="AO17" s="2" t="str">
        <f t="shared" si="0"/>
        <v>N.A.</v>
      </c>
      <c r="AP17" s="15">
        <f t="shared" si="0"/>
        <v>2397.6666666666665</v>
      </c>
      <c r="AQ17" s="13">
        <f t="shared" si="0"/>
        <v>1244</v>
      </c>
      <c r="AR17" s="14">
        <f t="shared" si="0"/>
        <v>1776.4615384615386</v>
      </c>
    </row>
    <row r="18" spans="1:44" ht="15" customHeight="1" thickBot="1" x14ac:dyDescent="0.3">
      <c r="A18" s="3" t="s">
        <v>15</v>
      </c>
      <c r="B18" s="2">
        <v>352600</v>
      </c>
      <c r="C18" s="2"/>
      <c r="D18" s="2"/>
      <c r="E18" s="2"/>
      <c r="F18" s="2"/>
      <c r="G18" s="2"/>
      <c r="H18" s="2">
        <v>493639.99999999994</v>
      </c>
      <c r="I18" s="2"/>
      <c r="J18" s="2">
        <v>0</v>
      </c>
      <c r="K18" s="2"/>
      <c r="L18" s="1">
        <f t="shared" si="1"/>
        <v>846240</v>
      </c>
      <c r="M18" s="13">
        <f t="shared" si="1"/>
        <v>0</v>
      </c>
      <c r="N18" s="14">
        <f t="shared" si="2"/>
        <v>846240</v>
      </c>
      <c r="P18" s="3" t="s">
        <v>15</v>
      </c>
      <c r="Q18" s="2">
        <v>164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984</v>
      </c>
      <c r="X18" s="2">
        <v>0</v>
      </c>
      <c r="Y18" s="2">
        <v>492</v>
      </c>
      <c r="Z18" s="2">
        <v>0</v>
      </c>
      <c r="AA18" s="1">
        <f t="shared" si="3"/>
        <v>1640</v>
      </c>
      <c r="AB18" s="13">
        <f t="shared" si="3"/>
        <v>0</v>
      </c>
      <c r="AC18" s="17">
        <f t="shared" si="4"/>
        <v>1640</v>
      </c>
      <c r="AE18" s="3" t="s">
        <v>15</v>
      </c>
      <c r="AF18" s="2">
        <f t="shared" si="5"/>
        <v>2150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501.66666666666663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516</v>
      </c>
      <c r="AQ18" s="13" t="str">
        <f t="shared" si="0"/>
        <v>N.A.</v>
      </c>
      <c r="AR18" s="14">
        <f t="shared" si="0"/>
        <v>516</v>
      </c>
    </row>
    <row r="19" spans="1:44" ht="15" customHeight="1" thickBot="1" x14ac:dyDescent="0.3">
      <c r="A19" s="4" t="s">
        <v>16</v>
      </c>
      <c r="B19" s="2">
        <v>3700988.0000000005</v>
      </c>
      <c r="C19" s="2">
        <v>676992</v>
      </c>
      <c r="D19" s="2"/>
      <c r="E19" s="2"/>
      <c r="F19" s="2">
        <v>775720</v>
      </c>
      <c r="G19" s="2">
        <v>328000</v>
      </c>
      <c r="H19" s="2">
        <v>1700843.9999999998</v>
      </c>
      <c r="I19" s="2">
        <v>423120</v>
      </c>
      <c r="J19" s="2">
        <v>0</v>
      </c>
      <c r="K19" s="2"/>
      <c r="L19" s="1">
        <f t="shared" ref="L19" si="6">B19+D19+F19+H19+J19</f>
        <v>6177552</v>
      </c>
      <c r="M19" s="13">
        <f t="shared" ref="M19" si="7">C19+E19+G19+I19+K19</f>
        <v>1428112</v>
      </c>
      <c r="N19" s="17">
        <f t="shared" ref="N19" si="8">L19+M19</f>
        <v>7605664</v>
      </c>
      <c r="P19" s="4" t="s">
        <v>16</v>
      </c>
      <c r="Q19" s="2">
        <v>1640</v>
      </c>
      <c r="R19" s="2">
        <v>820</v>
      </c>
      <c r="S19" s="2">
        <v>0</v>
      </c>
      <c r="T19" s="2">
        <v>0</v>
      </c>
      <c r="U19" s="2">
        <v>164</v>
      </c>
      <c r="V19" s="2">
        <v>164</v>
      </c>
      <c r="W19" s="2">
        <v>1640</v>
      </c>
      <c r="X19" s="2">
        <v>164</v>
      </c>
      <c r="Y19" s="2">
        <v>1148</v>
      </c>
      <c r="Z19" s="2">
        <v>0</v>
      </c>
      <c r="AA19" s="1">
        <f t="shared" ref="AA19" si="9">Q19+S19+U19+W19+Y19</f>
        <v>4592</v>
      </c>
      <c r="AB19" s="13">
        <f t="shared" ref="AB19" si="10">R19+T19+V19+X19+Z19</f>
        <v>1148</v>
      </c>
      <c r="AC19" s="14">
        <f t="shared" ref="AC19" si="11">AA19+AB19</f>
        <v>5740</v>
      </c>
      <c r="AE19" s="4" t="s">
        <v>16</v>
      </c>
      <c r="AF19" s="2">
        <f t="shared" si="5"/>
        <v>2256.7000000000003</v>
      </c>
      <c r="AG19" s="2">
        <f t="shared" si="0"/>
        <v>825.6</v>
      </c>
      <c r="AH19" s="2" t="str">
        <f t="shared" si="0"/>
        <v>N.A.</v>
      </c>
      <c r="AI19" s="2" t="str">
        <f t="shared" si="0"/>
        <v>N.A.</v>
      </c>
      <c r="AJ19" s="2">
        <f t="shared" si="0"/>
        <v>4730</v>
      </c>
      <c r="AK19" s="2">
        <f t="shared" si="0"/>
        <v>2000</v>
      </c>
      <c r="AL19" s="2">
        <f t="shared" si="0"/>
        <v>1037.0999999999999</v>
      </c>
      <c r="AM19" s="2">
        <f t="shared" si="0"/>
        <v>2580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1345.2857142857142</v>
      </c>
      <c r="AQ19" s="13">
        <f t="shared" ref="AQ19" si="13">IFERROR(M19/AB19, "N.A.")</f>
        <v>1244</v>
      </c>
      <c r="AR19" s="14">
        <f t="shared" ref="AR19" si="14">IFERROR(N19/AC19, "N.A.")</f>
        <v>1325.0285714285715</v>
      </c>
    </row>
    <row r="20" spans="1:44" ht="15" customHeight="1" thickBot="1" x14ac:dyDescent="0.3">
      <c r="A20" s="5" t="s">
        <v>0</v>
      </c>
      <c r="B20" s="24">
        <f>B19+C19</f>
        <v>4377980</v>
      </c>
      <c r="C20" s="26"/>
      <c r="D20" s="24">
        <f>D19+E19</f>
        <v>0</v>
      </c>
      <c r="E20" s="26"/>
      <c r="F20" s="24">
        <f>F19+G19</f>
        <v>1103720</v>
      </c>
      <c r="G20" s="26"/>
      <c r="H20" s="24">
        <f>H19+I19</f>
        <v>2123964</v>
      </c>
      <c r="I20" s="26"/>
      <c r="J20" s="24">
        <f>J19+K19</f>
        <v>0</v>
      </c>
      <c r="K20" s="26"/>
      <c r="L20" s="24">
        <f>L19+M19</f>
        <v>7605664</v>
      </c>
      <c r="M20" s="25"/>
      <c r="N20" s="18">
        <f>B20+D20+F20+H20+J20</f>
        <v>7605664</v>
      </c>
      <c r="P20" s="5" t="s">
        <v>0</v>
      </c>
      <c r="Q20" s="24">
        <f>Q19+R19</f>
        <v>2460</v>
      </c>
      <c r="R20" s="26"/>
      <c r="S20" s="24">
        <f>S19+T19</f>
        <v>0</v>
      </c>
      <c r="T20" s="26"/>
      <c r="U20" s="24">
        <f>U19+V19</f>
        <v>328</v>
      </c>
      <c r="V20" s="26"/>
      <c r="W20" s="24">
        <f>W19+X19</f>
        <v>1804</v>
      </c>
      <c r="X20" s="26"/>
      <c r="Y20" s="24">
        <f>Y19+Z19</f>
        <v>1148</v>
      </c>
      <c r="Z20" s="26"/>
      <c r="AA20" s="24">
        <f>AA19+AB19</f>
        <v>5740</v>
      </c>
      <c r="AB20" s="26"/>
      <c r="AC20" s="19">
        <f>Q20+S20+U20+W20+Y20</f>
        <v>5740</v>
      </c>
      <c r="AE20" s="5" t="s">
        <v>0</v>
      </c>
      <c r="AF20" s="27">
        <f>IFERROR(B20/Q20,"N.A.")</f>
        <v>1779.6666666666667</v>
      </c>
      <c r="AG20" s="28"/>
      <c r="AH20" s="27" t="str">
        <f>IFERROR(D20/S20,"N.A.")</f>
        <v>N.A.</v>
      </c>
      <c r="AI20" s="28"/>
      <c r="AJ20" s="27">
        <f>IFERROR(F20/U20,"N.A.")</f>
        <v>3365</v>
      </c>
      <c r="AK20" s="28"/>
      <c r="AL20" s="27">
        <f>IFERROR(H20/W20,"N.A.")</f>
        <v>1177.3636363636363</v>
      </c>
      <c r="AM20" s="28"/>
      <c r="AN20" s="27">
        <f>IFERROR(J20/Y20,"N.A.")</f>
        <v>0</v>
      </c>
      <c r="AO20" s="28"/>
      <c r="AP20" s="27">
        <f>IFERROR(L20/AA20,"N.A.")</f>
        <v>1325.0285714285715</v>
      </c>
      <c r="AQ20" s="28"/>
      <c r="AR20" s="16">
        <f>IFERROR(N20/AC20, "N.A.")</f>
        <v>1325.0285714285715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>
        <v>775720</v>
      </c>
      <c r="G27" s="2"/>
      <c r="H27" s="2">
        <v>296184</v>
      </c>
      <c r="I27" s="2"/>
      <c r="J27" s="2">
        <v>0</v>
      </c>
      <c r="K27" s="2"/>
      <c r="L27" s="1">
        <f>B27+D27+F27+H27+J27</f>
        <v>1071904</v>
      </c>
      <c r="M27" s="13">
        <f>C27+E27+G27+I27+K27</f>
        <v>0</v>
      </c>
      <c r="N27" s="14">
        <f>L27+M27</f>
        <v>1071904</v>
      </c>
      <c r="P27" s="3" t="s">
        <v>12</v>
      </c>
      <c r="Q27" s="2">
        <v>0</v>
      </c>
      <c r="R27" s="2">
        <v>0</v>
      </c>
      <c r="S27" s="2">
        <v>0</v>
      </c>
      <c r="T27" s="2">
        <v>0</v>
      </c>
      <c r="U27" s="2">
        <v>164</v>
      </c>
      <c r="V27" s="2">
        <v>0</v>
      </c>
      <c r="W27" s="2">
        <v>328</v>
      </c>
      <c r="X27" s="2">
        <v>0</v>
      </c>
      <c r="Y27" s="2">
        <v>164</v>
      </c>
      <c r="Z27" s="2">
        <v>0</v>
      </c>
      <c r="AA27" s="1">
        <f>Q27+S27+U27+W27+Y27</f>
        <v>656</v>
      </c>
      <c r="AB27" s="13">
        <f>R27+T27+V27+X27+Z27</f>
        <v>0</v>
      </c>
      <c r="AC27" s="14">
        <f>AA27+AB27</f>
        <v>656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4730</v>
      </c>
      <c r="AK27" s="2" t="str">
        <f t="shared" si="15"/>
        <v>N.A.</v>
      </c>
      <c r="AL27" s="2">
        <f t="shared" si="15"/>
        <v>903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1634</v>
      </c>
      <c r="AQ27" s="13" t="str">
        <f t="shared" si="15"/>
        <v>N.A.</v>
      </c>
      <c r="AR27" s="14">
        <f t="shared" si="15"/>
        <v>1634</v>
      </c>
    </row>
    <row r="28" spans="1:44" ht="15" customHeight="1" thickBot="1" x14ac:dyDescent="0.3">
      <c r="A28" s="3" t="s">
        <v>13</v>
      </c>
      <c r="B28" s="2">
        <v>164000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164000</v>
      </c>
      <c r="M28" s="13">
        <f t="shared" si="16"/>
        <v>0</v>
      </c>
      <c r="N28" s="14">
        <f t="shared" ref="N28:N30" si="17">L28+M28</f>
        <v>164000</v>
      </c>
      <c r="P28" s="3" t="s">
        <v>13</v>
      </c>
      <c r="Q28" s="2">
        <v>164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164</v>
      </c>
      <c r="AB28" s="13">
        <f t="shared" si="18"/>
        <v>0</v>
      </c>
      <c r="AC28" s="14">
        <f t="shared" ref="AC28:AC30" si="19">AA28+AB28</f>
        <v>164</v>
      </c>
      <c r="AE28" s="3" t="s">
        <v>13</v>
      </c>
      <c r="AF28" s="2">
        <f t="shared" ref="AF28:AF31" si="20">IFERROR(B28/Q28, "N.A.")</f>
        <v>1000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1000</v>
      </c>
      <c r="AQ28" s="13" t="str">
        <f t="shared" si="15"/>
        <v>N.A.</v>
      </c>
      <c r="AR28" s="14">
        <f t="shared" si="15"/>
        <v>1000</v>
      </c>
    </row>
    <row r="29" spans="1:44" ht="15" customHeight="1" thickBot="1" x14ac:dyDescent="0.3">
      <c r="A29" s="3" t="s">
        <v>14</v>
      </c>
      <c r="B29" s="2">
        <v>389664</v>
      </c>
      <c r="C29" s="2">
        <v>676992</v>
      </c>
      <c r="D29" s="2"/>
      <c r="E29" s="2"/>
      <c r="F29" s="2"/>
      <c r="G29" s="2"/>
      <c r="H29" s="2"/>
      <c r="I29" s="2">
        <v>423120</v>
      </c>
      <c r="J29" s="2">
        <v>0</v>
      </c>
      <c r="K29" s="2"/>
      <c r="L29" s="1">
        <f t="shared" si="16"/>
        <v>389664</v>
      </c>
      <c r="M29" s="13">
        <f t="shared" si="16"/>
        <v>1100112</v>
      </c>
      <c r="N29" s="14">
        <f t="shared" si="17"/>
        <v>1489776</v>
      </c>
      <c r="P29" s="3" t="s">
        <v>14</v>
      </c>
      <c r="Q29" s="2">
        <v>328</v>
      </c>
      <c r="R29" s="2">
        <v>492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164</v>
      </c>
      <c r="Y29" s="2">
        <v>164</v>
      </c>
      <c r="Z29" s="2">
        <v>0</v>
      </c>
      <c r="AA29" s="1">
        <f t="shared" si="18"/>
        <v>492</v>
      </c>
      <c r="AB29" s="13">
        <f t="shared" si="18"/>
        <v>656</v>
      </c>
      <c r="AC29" s="14">
        <f t="shared" si="19"/>
        <v>1148</v>
      </c>
      <c r="AE29" s="3" t="s">
        <v>14</v>
      </c>
      <c r="AF29" s="2">
        <f t="shared" si="20"/>
        <v>1188</v>
      </c>
      <c r="AG29" s="2">
        <f t="shared" si="15"/>
        <v>1376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2580</v>
      </c>
      <c r="AN29" s="2">
        <f t="shared" si="15"/>
        <v>0</v>
      </c>
      <c r="AO29" s="2" t="str">
        <f t="shared" si="15"/>
        <v>N.A.</v>
      </c>
      <c r="AP29" s="15">
        <f t="shared" si="15"/>
        <v>792</v>
      </c>
      <c r="AQ29" s="13">
        <f t="shared" si="15"/>
        <v>1677</v>
      </c>
      <c r="AR29" s="14">
        <f t="shared" si="15"/>
        <v>1297.7142857142858</v>
      </c>
    </row>
    <row r="30" spans="1:44" ht="15" customHeight="1" thickBot="1" x14ac:dyDescent="0.3">
      <c r="A30" s="3" t="s">
        <v>15</v>
      </c>
      <c r="B30" s="2">
        <v>352600</v>
      </c>
      <c r="C30" s="2"/>
      <c r="D30" s="2"/>
      <c r="E30" s="2"/>
      <c r="F30" s="2"/>
      <c r="G30" s="2"/>
      <c r="H30" s="2">
        <v>0</v>
      </c>
      <c r="I30" s="2"/>
      <c r="J30" s="2">
        <v>0</v>
      </c>
      <c r="K30" s="2"/>
      <c r="L30" s="1">
        <f t="shared" si="16"/>
        <v>352600</v>
      </c>
      <c r="M30" s="13">
        <f t="shared" si="16"/>
        <v>0</v>
      </c>
      <c r="N30" s="14">
        <f t="shared" si="17"/>
        <v>352600</v>
      </c>
      <c r="P30" s="3" t="s">
        <v>15</v>
      </c>
      <c r="Q30" s="2">
        <v>164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820</v>
      </c>
      <c r="X30" s="2">
        <v>0</v>
      </c>
      <c r="Y30" s="2">
        <v>492</v>
      </c>
      <c r="Z30" s="2">
        <v>0</v>
      </c>
      <c r="AA30" s="1">
        <f t="shared" si="18"/>
        <v>1476</v>
      </c>
      <c r="AB30" s="13">
        <f t="shared" si="18"/>
        <v>0</v>
      </c>
      <c r="AC30" s="17">
        <f t="shared" si="19"/>
        <v>1476</v>
      </c>
      <c r="AE30" s="3" t="s">
        <v>15</v>
      </c>
      <c r="AF30" s="2">
        <f t="shared" si="20"/>
        <v>2150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238.88888888888889</v>
      </c>
      <c r="AQ30" s="13" t="str">
        <f t="shared" si="15"/>
        <v>N.A.</v>
      </c>
      <c r="AR30" s="14">
        <f t="shared" si="15"/>
        <v>238.88888888888889</v>
      </c>
    </row>
    <row r="31" spans="1:44" ht="15" customHeight="1" thickBot="1" x14ac:dyDescent="0.3">
      <c r="A31" s="4" t="s">
        <v>16</v>
      </c>
      <c r="B31" s="2">
        <v>906264</v>
      </c>
      <c r="C31" s="2">
        <v>676992</v>
      </c>
      <c r="D31" s="2"/>
      <c r="E31" s="2"/>
      <c r="F31" s="2">
        <v>775720</v>
      </c>
      <c r="G31" s="2"/>
      <c r="H31" s="2">
        <v>296184.00000000006</v>
      </c>
      <c r="I31" s="2">
        <v>423120</v>
      </c>
      <c r="J31" s="2">
        <v>0</v>
      </c>
      <c r="K31" s="2"/>
      <c r="L31" s="1">
        <f t="shared" ref="L31" si="21">B31+D31+F31+H31+J31</f>
        <v>1978168</v>
      </c>
      <c r="M31" s="13">
        <f t="shared" ref="M31" si="22">C31+E31+G31+I31+K31</f>
        <v>1100112</v>
      </c>
      <c r="N31" s="17">
        <f t="shared" ref="N31" si="23">L31+M31</f>
        <v>3078280</v>
      </c>
      <c r="P31" s="4" t="s">
        <v>16</v>
      </c>
      <c r="Q31" s="2">
        <v>656</v>
      </c>
      <c r="R31" s="2">
        <v>492</v>
      </c>
      <c r="S31" s="2">
        <v>0</v>
      </c>
      <c r="T31" s="2">
        <v>0</v>
      </c>
      <c r="U31" s="2">
        <v>164</v>
      </c>
      <c r="V31" s="2">
        <v>0</v>
      </c>
      <c r="W31" s="2">
        <v>1148</v>
      </c>
      <c r="X31" s="2">
        <v>164</v>
      </c>
      <c r="Y31" s="2">
        <v>820</v>
      </c>
      <c r="Z31" s="2">
        <v>0</v>
      </c>
      <c r="AA31" s="1">
        <f t="shared" ref="AA31" si="24">Q31+S31+U31+W31+Y31</f>
        <v>2788</v>
      </c>
      <c r="AB31" s="13">
        <f t="shared" ref="AB31" si="25">R31+T31+V31+X31+Z31</f>
        <v>656</v>
      </c>
      <c r="AC31" s="14">
        <f t="shared" ref="AC31" si="26">AA31+AB31</f>
        <v>3444</v>
      </c>
      <c r="AE31" s="4" t="s">
        <v>16</v>
      </c>
      <c r="AF31" s="2">
        <f t="shared" si="20"/>
        <v>1381.5</v>
      </c>
      <c r="AG31" s="2">
        <f t="shared" si="15"/>
        <v>1376</v>
      </c>
      <c r="AH31" s="2" t="str">
        <f t="shared" si="15"/>
        <v>N.A.</v>
      </c>
      <c r="AI31" s="2" t="str">
        <f t="shared" si="15"/>
        <v>N.A.</v>
      </c>
      <c r="AJ31" s="2">
        <f t="shared" si="15"/>
        <v>4730</v>
      </c>
      <c r="AK31" s="2" t="str">
        <f t="shared" si="15"/>
        <v>N.A.</v>
      </c>
      <c r="AL31" s="2">
        <f t="shared" si="15"/>
        <v>258.00000000000006</v>
      </c>
      <c r="AM31" s="2">
        <f t="shared" si="15"/>
        <v>2580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709.52941176470586</v>
      </c>
      <c r="AQ31" s="13">
        <f t="shared" ref="AQ31" si="28">IFERROR(M31/AB31, "N.A.")</f>
        <v>1677</v>
      </c>
      <c r="AR31" s="14">
        <f t="shared" ref="AR31" si="29">IFERROR(N31/AC31, "N.A.")</f>
        <v>893.80952380952385</v>
      </c>
    </row>
    <row r="32" spans="1:44" ht="15" customHeight="1" thickBot="1" x14ac:dyDescent="0.3">
      <c r="A32" s="5" t="s">
        <v>0</v>
      </c>
      <c r="B32" s="24">
        <f>B31+C31</f>
        <v>1583256</v>
      </c>
      <c r="C32" s="26"/>
      <c r="D32" s="24">
        <f>D31+E31</f>
        <v>0</v>
      </c>
      <c r="E32" s="26"/>
      <c r="F32" s="24">
        <f>F31+G31</f>
        <v>775720</v>
      </c>
      <c r="G32" s="26"/>
      <c r="H32" s="24">
        <f>H31+I31</f>
        <v>719304</v>
      </c>
      <c r="I32" s="26"/>
      <c r="J32" s="24">
        <f>J31+K31</f>
        <v>0</v>
      </c>
      <c r="K32" s="26"/>
      <c r="L32" s="24">
        <f>L31+M31</f>
        <v>3078280</v>
      </c>
      <c r="M32" s="25"/>
      <c r="N32" s="18">
        <f>B32+D32+F32+H32+J32</f>
        <v>3078280</v>
      </c>
      <c r="P32" s="5" t="s">
        <v>0</v>
      </c>
      <c r="Q32" s="24">
        <f>Q31+R31</f>
        <v>1148</v>
      </c>
      <c r="R32" s="26"/>
      <c r="S32" s="24">
        <f>S31+T31</f>
        <v>0</v>
      </c>
      <c r="T32" s="26"/>
      <c r="U32" s="24">
        <f>U31+V31</f>
        <v>164</v>
      </c>
      <c r="V32" s="26"/>
      <c r="W32" s="24">
        <f>W31+X31</f>
        <v>1312</v>
      </c>
      <c r="X32" s="26"/>
      <c r="Y32" s="24">
        <f>Y31+Z31</f>
        <v>820</v>
      </c>
      <c r="Z32" s="26"/>
      <c r="AA32" s="24">
        <f>AA31+AB31</f>
        <v>3444</v>
      </c>
      <c r="AB32" s="26"/>
      <c r="AC32" s="19">
        <f>Q32+S32+U32+W32+Y32</f>
        <v>3444</v>
      </c>
      <c r="AE32" s="5" t="s">
        <v>0</v>
      </c>
      <c r="AF32" s="27">
        <f>IFERROR(B32/Q32,"N.A.")</f>
        <v>1379.1428571428571</v>
      </c>
      <c r="AG32" s="28"/>
      <c r="AH32" s="27" t="str">
        <f>IFERROR(D32/S32,"N.A.")</f>
        <v>N.A.</v>
      </c>
      <c r="AI32" s="28"/>
      <c r="AJ32" s="27">
        <f>IFERROR(F32/U32,"N.A.")</f>
        <v>4730</v>
      </c>
      <c r="AK32" s="28"/>
      <c r="AL32" s="27">
        <f>IFERROR(H32/W32,"N.A.")</f>
        <v>548.25</v>
      </c>
      <c r="AM32" s="28"/>
      <c r="AN32" s="27">
        <f>IFERROR(J32/Y32,"N.A.")</f>
        <v>0</v>
      </c>
      <c r="AO32" s="28"/>
      <c r="AP32" s="27">
        <f>IFERROR(L32/AA32,"N.A.")</f>
        <v>893.80952380952385</v>
      </c>
      <c r="AQ32" s="28"/>
      <c r="AR32" s="16">
        <f>IFERROR(N32/AC32, "N.A.")</f>
        <v>893.80952380952385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775720</v>
      </c>
      <c r="C39" s="2"/>
      <c r="D39" s="2"/>
      <c r="E39" s="2"/>
      <c r="F39" s="2"/>
      <c r="G39" s="2"/>
      <c r="H39" s="2">
        <v>911020</v>
      </c>
      <c r="I39" s="2"/>
      <c r="J39" s="2">
        <v>0</v>
      </c>
      <c r="K39" s="2"/>
      <c r="L39" s="1">
        <f>B39+D39+F39+H39+J39</f>
        <v>1686740</v>
      </c>
      <c r="M39" s="13">
        <f>C39+E39+G39+I39+K39</f>
        <v>0</v>
      </c>
      <c r="N39" s="14">
        <f>L39+M39</f>
        <v>1686740</v>
      </c>
      <c r="P39" s="3" t="s">
        <v>12</v>
      </c>
      <c r="Q39" s="2">
        <v>492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328</v>
      </c>
      <c r="X39" s="2">
        <v>0</v>
      </c>
      <c r="Y39" s="2">
        <v>164</v>
      </c>
      <c r="Z39" s="2">
        <v>0</v>
      </c>
      <c r="AA39" s="1">
        <f>Q39+S39+U39+W39+Y39</f>
        <v>984</v>
      </c>
      <c r="AB39" s="13">
        <f>R39+T39+V39+X39+Z39</f>
        <v>0</v>
      </c>
      <c r="AC39" s="14">
        <f>AA39+AB39</f>
        <v>984</v>
      </c>
      <c r="AE39" s="3" t="s">
        <v>12</v>
      </c>
      <c r="AF39" s="2">
        <f>IFERROR(B39/Q39, "N.A.")</f>
        <v>1576.6666666666667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2777.5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1714.1666666666667</v>
      </c>
      <c r="AQ39" s="13" t="str">
        <f t="shared" si="30"/>
        <v>N.A.</v>
      </c>
      <c r="AR39" s="14">
        <f t="shared" si="30"/>
        <v>1714.1666666666667</v>
      </c>
    </row>
    <row r="40" spans="1:44" ht="15" customHeight="1" thickBot="1" x14ac:dyDescent="0.3">
      <c r="A40" s="3" t="s">
        <v>13</v>
      </c>
      <c r="B40" s="2">
        <v>49364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49364</v>
      </c>
      <c r="M40" s="13">
        <f t="shared" si="31"/>
        <v>0</v>
      </c>
      <c r="N40" s="14">
        <f t="shared" ref="N40:N42" si="32">L40+M40</f>
        <v>49364</v>
      </c>
      <c r="P40" s="3" t="s">
        <v>13</v>
      </c>
      <c r="Q40" s="2">
        <v>164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164</v>
      </c>
      <c r="AB40" s="13">
        <f t="shared" si="33"/>
        <v>0</v>
      </c>
      <c r="AC40" s="14">
        <f t="shared" ref="AC40:AC42" si="34">AA40+AB40</f>
        <v>164</v>
      </c>
      <c r="AE40" s="3" t="s">
        <v>13</v>
      </c>
      <c r="AF40" s="2">
        <f t="shared" ref="AF40:AF43" si="35">IFERROR(B40/Q40, "N.A.")</f>
        <v>301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301</v>
      </c>
      <c r="AQ40" s="13" t="str">
        <f t="shared" si="30"/>
        <v>N.A.</v>
      </c>
      <c r="AR40" s="14">
        <f t="shared" si="30"/>
        <v>301</v>
      </c>
    </row>
    <row r="41" spans="1:44" ht="15" customHeight="1" thickBot="1" x14ac:dyDescent="0.3">
      <c r="A41" s="3" t="s">
        <v>14</v>
      </c>
      <c r="B41" s="2">
        <v>1969640</v>
      </c>
      <c r="C41" s="2">
        <v>0</v>
      </c>
      <c r="D41" s="2"/>
      <c r="E41" s="2"/>
      <c r="F41" s="2"/>
      <c r="G41" s="2">
        <v>328000</v>
      </c>
      <c r="H41" s="2"/>
      <c r="I41" s="2"/>
      <c r="J41" s="2">
        <v>0</v>
      </c>
      <c r="K41" s="2"/>
      <c r="L41" s="1">
        <f t="shared" si="31"/>
        <v>1969640</v>
      </c>
      <c r="M41" s="13">
        <f t="shared" si="31"/>
        <v>328000</v>
      </c>
      <c r="N41" s="14">
        <f t="shared" si="32"/>
        <v>2297640</v>
      </c>
      <c r="P41" s="3" t="s">
        <v>14</v>
      </c>
      <c r="Q41" s="2">
        <v>328</v>
      </c>
      <c r="R41" s="2">
        <v>328</v>
      </c>
      <c r="S41" s="2">
        <v>0</v>
      </c>
      <c r="T41" s="2">
        <v>0</v>
      </c>
      <c r="U41" s="2">
        <v>0</v>
      </c>
      <c r="V41" s="2">
        <v>164</v>
      </c>
      <c r="W41" s="2">
        <v>0</v>
      </c>
      <c r="X41" s="2">
        <v>0</v>
      </c>
      <c r="Y41" s="2">
        <v>164</v>
      </c>
      <c r="Z41" s="2">
        <v>0</v>
      </c>
      <c r="AA41" s="1">
        <f t="shared" si="33"/>
        <v>492</v>
      </c>
      <c r="AB41" s="13">
        <f t="shared" si="33"/>
        <v>492</v>
      </c>
      <c r="AC41" s="14">
        <f t="shared" si="34"/>
        <v>984</v>
      </c>
      <c r="AE41" s="3" t="s">
        <v>14</v>
      </c>
      <c r="AF41" s="2">
        <f t="shared" si="35"/>
        <v>6005</v>
      </c>
      <c r="AG41" s="2">
        <f t="shared" si="30"/>
        <v>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2000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4003.3333333333335</v>
      </c>
      <c r="AQ41" s="13">
        <f t="shared" si="30"/>
        <v>666.66666666666663</v>
      </c>
      <c r="AR41" s="14">
        <f t="shared" si="30"/>
        <v>2335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493640</v>
      </c>
      <c r="I42" s="2"/>
      <c r="J42" s="2"/>
      <c r="K42" s="2"/>
      <c r="L42" s="1">
        <f t="shared" si="31"/>
        <v>493640</v>
      </c>
      <c r="M42" s="13">
        <f t="shared" si="31"/>
        <v>0</v>
      </c>
      <c r="N42" s="14">
        <f t="shared" si="32"/>
        <v>493640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164</v>
      </c>
      <c r="X42" s="2">
        <v>0</v>
      </c>
      <c r="Y42" s="2">
        <v>0</v>
      </c>
      <c r="Z42" s="2">
        <v>0</v>
      </c>
      <c r="AA42" s="1">
        <f t="shared" si="33"/>
        <v>164</v>
      </c>
      <c r="AB42" s="13">
        <f t="shared" si="33"/>
        <v>0</v>
      </c>
      <c r="AC42" s="14">
        <f t="shared" si="34"/>
        <v>164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3010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3010</v>
      </c>
      <c r="AQ42" s="13" t="str">
        <f t="shared" si="30"/>
        <v>N.A.</v>
      </c>
      <c r="AR42" s="14">
        <f t="shared" si="30"/>
        <v>3010</v>
      </c>
    </row>
    <row r="43" spans="1:44" ht="15" customHeight="1" thickBot="1" x14ac:dyDescent="0.3">
      <c r="A43" s="4" t="s">
        <v>16</v>
      </c>
      <c r="B43" s="2">
        <v>2794724</v>
      </c>
      <c r="C43" s="2">
        <v>0</v>
      </c>
      <c r="D43" s="2"/>
      <c r="E43" s="2"/>
      <c r="F43" s="2"/>
      <c r="G43" s="2">
        <v>328000</v>
      </c>
      <c r="H43" s="2">
        <v>1404660</v>
      </c>
      <c r="I43" s="2"/>
      <c r="J43" s="2">
        <v>0</v>
      </c>
      <c r="K43" s="2"/>
      <c r="L43" s="1">
        <f t="shared" ref="L43" si="36">B43+D43+F43+H43+J43</f>
        <v>4199384</v>
      </c>
      <c r="M43" s="13">
        <f t="shared" ref="M43" si="37">C43+E43+G43+I43+K43</f>
        <v>328000</v>
      </c>
      <c r="N43" s="17">
        <f t="shared" ref="N43" si="38">L43+M43</f>
        <v>4527384</v>
      </c>
      <c r="P43" s="4" t="s">
        <v>16</v>
      </c>
      <c r="Q43" s="2">
        <v>984</v>
      </c>
      <c r="R43" s="2">
        <v>328</v>
      </c>
      <c r="S43" s="2">
        <v>0</v>
      </c>
      <c r="T43" s="2">
        <v>0</v>
      </c>
      <c r="U43" s="2">
        <v>0</v>
      </c>
      <c r="V43" s="2">
        <v>164</v>
      </c>
      <c r="W43" s="2">
        <v>492</v>
      </c>
      <c r="X43" s="2">
        <v>0</v>
      </c>
      <c r="Y43" s="2">
        <v>328</v>
      </c>
      <c r="Z43" s="2">
        <v>0</v>
      </c>
      <c r="AA43" s="1">
        <f t="shared" ref="AA43" si="39">Q43+S43+U43+W43+Y43</f>
        <v>1804</v>
      </c>
      <c r="AB43" s="13">
        <f t="shared" ref="AB43" si="40">R43+T43+V43+X43+Z43</f>
        <v>492</v>
      </c>
      <c r="AC43" s="17">
        <f t="shared" ref="AC43" si="41">AA43+AB43</f>
        <v>2296</v>
      </c>
      <c r="AE43" s="4" t="s">
        <v>16</v>
      </c>
      <c r="AF43" s="2">
        <f t="shared" si="35"/>
        <v>2840.1666666666665</v>
      </c>
      <c r="AG43" s="2">
        <f t="shared" si="30"/>
        <v>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2000</v>
      </c>
      <c r="AL43" s="2">
        <f t="shared" si="30"/>
        <v>2855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2327.818181818182</v>
      </c>
      <c r="AQ43" s="13">
        <f t="shared" ref="AQ43" si="43">IFERROR(M43/AB43, "N.A.")</f>
        <v>666.66666666666663</v>
      </c>
      <c r="AR43" s="14">
        <f t="shared" ref="AR43" si="44">IFERROR(N43/AC43, "N.A.")</f>
        <v>1971.8571428571429</v>
      </c>
    </row>
    <row r="44" spans="1:44" ht="15" customHeight="1" thickBot="1" x14ac:dyDescent="0.3">
      <c r="A44" s="5" t="s">
        <v>0</v>
      </c>
      <c r="B44" s="24">
        <f>B43+C43</f>
        <v>2794724</v>
      </c>
      <c r="C44" s="26"/>
      <c r="D44" s="24">
        <f>D43+E43</f>
        <v>0</v>
      </c>
      <c r="E44" s="26"/>
      <c r="F44" s="24">
        <f>F43+G43</f>
        <v>328000</v>
      </c>
      <c r="G44" s="26"/>
      <c r="H44" s="24">
        <f>H43+I43</f>
        <v>1404660</v>
      </c>
      <c r="I44" s="26"/>
      <c r="J44" s="24">
        <f>J43+K43</f>
        <v>0</v>
      </c>
      <c r="K44" s="26"/>
      <c r="L44" s="24">
        <f>L43+M43</f>
        <v>4527384</v>
      </c>
      <c r="M44" s="25"/>
      <c r="N44" s="18">
        <f>B44+D44+F44+H44+J44</f>
        <v>4527384</v>
      </c>
      <c r="P44" s="5" t="s">
        <v>0</v>
      </c>
      <c r="Q44" s="24">
        <f>Q43+R43</f>
        <v>1312</v>
      </c>
      <c r="R44" s="26"/>
      <c r="S44" s="24">
        <f>S43+T43</f>
        <v>0</v>
      </c>
      <c r="T44" s="26"/>
      <c r="U44" s="24">
        <f>U43+V43</f>
        <v>164</v>
      </c>
      <c r="V44" s="26"/>
      <c r="W44" s="24">
        <f>W43+X43</f>
        <v>492</v>
      </c>
      <c r="X44" s="26"/>
      <c r="Y44" s="24">
        <f>Y43+Z43</f>
        <v>328</v>
      </c>
      <c r="Z44" s="26"/>
      <c r="AA44" s="24">
        <f>AA43+AB43</f>
        <v>2296</v>
      </c>
      <c r="AB44" s="25"/>
      <c r="AC44" s="18">
        <f>Q44+S44+U44+W44+Y44</f>
        <v>2296</v>
      </c>
      <c r="AE44" s="5" t="s">
        <v>0</v>
      </c>
      <c r="AF44" s="27">
        <f>IFERROR(B44/Q44,"N.A.")</f>
        <v>2130.125</v>
      </c>
      <c r="AG44" s="28"/>
      <c r="AH44" s="27" t="str">
        <f>IFERROR(D44/S44,"N.A.")</f>
        <v>N.A.</v>
      </c>
      <c r="AI44" s="28"/>
      <c r="AJ44" s="27">
        <f>IFERROR(F44/U44,"N.A.")</f>
        <v>2000</v>
      </c>
      <c r="AK44" s="28"/>
      <c r="AL44" s="27">
        <f>IFERROR(H44/W44,"N.A.")</f>
        <v>2855</v>
      </c>
      <c r="AM44" s="28"/>
      <c r="AN44" s="27">
        <f>IFERROR(J44/Y44,"N.A.")</f>
        <v>0</v>
      </c>
      <c r="AO44" s="28"/>
      <c r="AP44" s="27">
        <f>IFERROR(L44/AA44,"N.A.")</f>
        <v>1971.8571428571429</v>
      </c>
      <c r="AQ44" s="28"/>
      <c r="AR44" s="16">
        <f>IFERROR(N44/AC44, "N.A.")</f>
        <v>1971.8571428571429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2190060</v>
      </c>
      <c r="C15" s="2"/>
      <c r="D15" s="2"/>
      <c r="E15" s="2"/>
      <c r="F15" s="2">
        <v>882000</v>
      </c>
      <c r="G15" s="2"/>
      <c r="H15" s="2">
        <v>2961490.0000000005</v>
      </c>
      <c r="I15" s="2"/>
      <c r="J15" s="2">
        <v>0</v>
      </c>
      <c r="K15" s="2"/>
      <c r="L15" s="1">
        <f>B15+D15+F15+H15+J15</f>
        <v>6033550</v>
      </c>
      <c r="M15" s="13">
        <f>C15+E15+G15+I15+K15</f>
        <v>0</v>
      </c>
      <c r="N15" s="14">
        <f>L15+M15</f>
        <v>6033550</v>
      </c>
      <c r="P15" s="3" t="s">
        <v>12</v>
      </c>
      <c r="Q15" s="2">
        <v>485</v>
      </c>
      <c r="R15" s="2">
        <v>0</v>
      </c>
      <c r="S15" s="2">
        <v>0</v>
      </c>
      <c r="T15" s="2">
        <v>0</v>
      </c>
      <c r="U15" s="2">
        <v>147</v>
      </c>
      <c r="V15" s="2">
        <v>0</v>
      </c>
      <c r="W15" s="2">
        <v>1013</v>
      </c>
      <c r="X15" s="2">
        <v>0</v>
      </c>
      <c r="Y15" s="2">
        <v>87</v>
      </c>
      <c r="Z15" s="2">
        <v>0</v>
      </c>
      <c r="AA15" s="1">
        <f>Q15+S15+U15+W15+Y15</f>
        <v>1732</v>
      </c>
      <c r="AB15" s="13">
        <f>R15+T15+V15+X15+Z15</f>
        <v>0</v>
      </c>
      <c r="AC15" s="14">
        <f>AA15+AB15</f>
        <v>1732</v>
      </c>
      <c r="AE15" s="3" t="s">
        <v>12</v>
      </c>
      <c r="AF15" s="2">
        <f>IFERROR(B15/Q15, "N.A.")</f>
        <v>4515.5876288659792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6000</v>
      </c>
      <c r="AK15" s="2" t="str">
        <f t="shared" si="0"/>
        <v>N.A.</v>
      </c>
      <c r="AL15" s="2">
        <f t="shared" si="0"/>
        <v>2923.484698914117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3483.5739030023096</v>
      </c>
      <c r="AQ15" s="13" t="str">
        <f t="shared" si="0"/>
        <v>N.A.</v>
      </c>
      <c r="AR15" s="14">
        <f t="shared" si="0"/>
        <v>3483.5739030023096</v>
      </c>
    </row>
    <row r="16" spans="1:44" ht="15" customHeight="1" thickBot="1" x14ac:dyDescent="0.3">
      <c r="A16" s="3" t="s">
        <v>13</v>
      </c>
      <c r="B16" s="2">
        <v>613740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613740</v>
      </c>
      <c r="M16" s="13">
        <f t="shared" si="1"/>
        <v>0</v>
      </c>
      <c r="N16" s="14">
        <f t="shared" ref="N16:N18" si="2">L16+M16</f>
        <v>613740</v>
      </c>
      <c r="P16" s="3" t="s">
        <v>13</v>
      </c>
      <c r="Q16" s="2">
        <v>403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403</v>
      </c>
      <c r="AB16" s="13">
        <f t="shared" si="3"/>
        <v>0</v>
      </c>
      <c r="AC16" s="14">
        <f t="shared" ref="AC16:AC18" si="4">AA16+AB16</f>
        <v>403</v>
      </c>
      <c r="AE16" s="3" t="s">
        <v>13</v>
      </c>
      <c r="AF16" s="2">
        <f t="shared" ref="AF16:AF19" si="5">IFERROR(B16/Q16, "N.A.")</f>
        <v>1522.9280397022333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1522.9280397022333</v>
      </c>
      <c r="AQ16" s="13" t="str">
        <f t="shared" si="0"/>
        <v>N.A.</v>
      </c>
      <c r="AR16" s="14">
        <f t="shared" si="0"/>
        <v>1522.9280397022333</v>
      </c>
    </row>
    <row r="17" spans="1:44" ht="15" customHeight="1" thickBot="1" x14ac:dyDescent="0.3">
      <c r="A17" s="3" t="s">
        <v>14</v>
      </c>
      <c r="B17" s="2">
        <v>13874760</v>
      </c>
      <c r="C17" s="2">
        <v>10009620</v>
      </c>
      <c r="D17" s="2">
        <v>0</v>
      </c>
      <c r="E17" s="2"/>
      <c r="F17" s="2"/>
      <c r="G17" s="2"/>
      <c r="H17" s="2"/>
      <c r="I17" s="2">
        <v>1827000</v>
      </c>
      <c r="J17" s="2"/>
      <c r="K17" s="2"/>
      <c r="L17" s="1">
        <f t="shared" si="1"/>
        <v>13874760</v>
      </c>
      <c r="M17" s="13">
        <f t="shared" si="1"/>
        <v>11836620</v>
      </c>
      <c r="N17" s="14">
        <f t="shared" si="2"/>
        <v>25711380</v>
      </c>
      <c r="P17" s="3" t="s">
        <v>14</v>
      </c>
      <c r="Q17" s="2">
        <v>3435</v>
      </c>
      <c r="R17" s="2">
        <v>2151</v>
      </c>
      <c r="S17" s="2">
        <v>87</v>
      </c>
      <c r="T17" s="2">
        <v>0</v>
      </c>
      <c r="U17" s="2">
        <v>0</v>
      </c>
      <c r="V17" s="2">
        <v>0</v>
      </c>
      <c r="W17" s="2">
        <v>0</v>
      </c>
      <c r="X17" s="2">
        <v>174</v>
      </c>
      <c r="Y17" s="2">
        <v>0</v>
      </c>
      <c r="Z17" s="2">
        <v>0</v>
      </c>
      <c r="AA17" s="1">
        <f t="shared" si="3"/>
        <v>3522</v>
      </c>
      <c r="AB17" s="13">
        <f t="shared" si="3"/>
        <v>2325</v>
      </c>
      <c r="AC17" s="14">
        <f t="shared" si="4"/>
        <v>5847</v>
      </c>
      <c r="AE17" s="3" t="s">
        <v>14</v>
      </c>
      <c r="AF17" s="2">
        <f t="shared" si="5"/>
        <v>4039.2314410480349</v>
      </c>
      <c r="AG17" s="2">
        <f t="shared" si="0"/>
        <v>4653.4728033472802</v>
      </c>
      <c r="AH17" s="2">
        <f t="shared" si="0"/>
        <v>0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10500</v>
      </c>
      <c r="AN17" s="2" t="str">
        <f t="shared" si="0"/>
        <v>N.A.</v>
      </c>
      <c r="AO17" s="2" t="str">
        <f t="shared" si="0"/>
        <v>N.A.</v>
      </c>
      <c r="AP17" s="15">
        <f t="shared" si="0"/>
        <v>3939.4548551959115</v>
      </c>
      <c r="AQ17" s="13">
        <f t="shared" si="0"/>
        <v>5091.0193548387097</v>
      </c>
      <c r="AR17" s="14">
        <f t="shared" si="0"/>
        <v>4397.3627501282708</v>
      </c>
    </row>
    <row r="18" spans="1:44" ht="15" customHeight="1" thickBot="1" x14ac:dyDescent="0.3">
      <c r="A18" s="3" t="s">
        <v>15</v>
      </c>
      <c r="B18" s="2">
        <v>3345960</v>
      </c>
      <c r="C18" s="2"/>
      <c r="D18" s="2"/>
      <c r="E18" s="2"/>
      <c r="F18" s="2"/>
      <c r="G18" s="2">
        <v>674250</v>
      </c>
      <c r="H18" s="2">
        <v>0</v>
      </c>
      <c r="I18" s="2"/>
      <c r="J18" s="2"/>
      <c r="K18" s="2"/>
      <c r="L18" s="1">
        <f t="shared" si="1"/>
        <v>3345960</v>
      </c>
      <c r="M18" s="13">
        <f t="shared" si="1"/>
        <v>674250</v>
      </c>
      <c r="N18" s="14">
        <f t="shared" si="2"/>
        <v>4020210</v>
      </c>
      <c r="P18" s="3" t="s">
        <v>15</v>
      </c>
      <c r="Q18" s="2">
        <v>762</v>
      </c>
      <c r="R18" s="2">
        <v>0</v>
      </c>
      <c r="S18" s="2">
        <v>0</v>
      </c>
      <c r="T18" s="2">
        <v>0</v>
      </c>
      <c r="U18" s="2">
        <v>0</v>
      </c>
      <c r="V18" s="2">
        <v>87</v>
      </c>
      <c r="W18" s="2">
        <v>2190</v>
      </c>
      <c r="X18" s="2">
        <v>0</v>
      </c>
      <c r="Y18" s="2">
        <v>0</v>
      </c>
      <c r="Z18" s="2">
        <v>0</v>
      </c>
      <c r="AA18" s="1">
        <f t="shared" si="3"/>
        <v>2952</v>
      </c>
      <c r="AB18" s="13">
        <f t="shared" si="3"/>
        <v>87</v>
      </c>
      <c r="AC18" s="17">
        <f t="shared" si="4"/>
        <v>3039</v>
      </c>
      <c r="AE18" s="3" t="s">
        <v>15</v>
      </c>
      <c r="AF18" s="2">
        <f t="shared" si="5"/>
        <v>4391.0236220472443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7750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1133.4552845528456</v>
      </c>
      <c r="AQ18" s="13">
        <f t="shared" si="0"/>
        <v>7750</v>
      </c>
      <c r="AR18" s="14">
        <f t="shared" si="0"/>
        <v>1322.8726554787759</v>
      </c>
    </row>
    <row r="19" spans="1:44" ht="15" customHeight="1" thickBot="1" x14ac:dyDescent="0.3">
      <c r="A19" s="4" t="s">
        <v>16</v>
      </c>
      <c r="B19" s="2">
        <v>20024520</v>
      </c>
      <c r="C19" s="2">
        <v>10009620</v>
      </c>
      <c r="D19" s="2">
        <v>0</v>
      </c>
      <c r="E19" s="2"/>
      <c r="F19" s="2">
        <v>882000</v>
      </c>
      <c r="G19" s="2">
        <v>674250</v>
      </c>
      <c r="H19" s="2">
        <v>2961490.0000000005</v>
      </c>
      <c r="I19" s="2">
        <v>1827000</v>
      </c>
      <c r="J19" s="2">
        <v>0</v>
      </c>
      <c r="K19" s="2"/>
      <c r="L19" s="1">
        <f t="shared" ref="L19" si="6">B19+D19+F19+H19+J19</f>
        <v>23868010</v>
      </c>
      <c r="M19" s="13">
        <f t="shared" ref="M19" si="7">C19+E19+G19+I19+K19</f>
        <v>12510870</v>
      </c>
      <c r="N19" s="17">
        <f t="shared" ref="N19" si="8">L19+M19</f>
        <v>36378880</v>
      </c>
      <c r="P19" s="4" t="s">
        <v>16</v>
      </c>
      <c r="Q19" s="2">
        <v>5085</v>
      </c>
      <c r="R19" s="2">
        <v>2151</v>
      </c>
      <c r="S19" s="2">
        <v>87</v>
      </c>
      <c r="T19" s="2">
        <v>0</v>
      </c>
      <c r="U19" s="2">
        <v>147</v>
      </c>
      <c r="V19" s="2">
        <v>87</v>
      </c>
      <c r="W19" s="2">
        <v>3203</v>
      </c>
      <c r="X19" s="2">
        <v>174</v>
      </c>
      <c r="Y19" s="2">
        <v>87</v>
      </c>
      <c r="Z19" s="2">
        <v>0</v>
      </c>
      <c r="AA19" s="1">
        <f t="shared" ref="AA19" si="9">Q19+S19+U19+W19+Y19</f>
        <v>8609</v>
      </c>
      <c r="AB19" s="13">
        <f t="shared" ref="AB19" si="10">R19+T19+V19+X19+Z19</f>
        <v>2412</v>
      </c>
      <c r="AC19" s="14">
        <f t="shared" ref="AC19" si="11">AA19+AB19</f>
        <v>11021</v>
      </c>
      <c r="AE19" s="4" t="s">
        <v>16</v>
      </c>
      <c r="AF19" s="2">
        <f t="shared" si="5"/>
        <v>3937.9587020648969</v>
      </c>
      <c r="AG19" s="2">
        <f t="shared" si="0"/>
        <v>4653.4728033472802</v>
      </c>
      <c r="AH19" s="2">
        <f t="shared" si="0"/>
        <v>0</v>
      </c>
      <c r="AI19" s="2" t="str">
        <f t="shared" si="0"/>
        <v>N.A.</v>
      </c>
      <c r="AJ19" s="2">
        <f t="shared" si="0"/>
        <v>6000</v>
      </c>
      <c r="AK19" s="2">
        <f t="shared" si="0"/>
        <v>7750</v>
      </c>
      <c r="AL19" s="2">
        <f t="shared" si="0"/>
        <v>924.5988136122387</v>
      </c>
      <c r="AM19" s="2">
        <f t="shared" si="0"/>
        <v>10500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2772.4486003020097</v>
      </c>
      <c r="AQ19" s="13">
        <f t="shared" ref="AQ19" si="13">IFERROR(M19/AB19, "N.A.")</f>
        <v>5186.9278606965172</v>
      </c>
      <c r="AR19" s="14">
        <f t="shared" ref="AR19" si="14">IFERROR(N19/AC19, "N.A.")</f>
        <v>3300.8692496143726</v>
      </c>
    </row>
    <row r="20" spans="1:44" ht="15" customHeight="1" thickBot="1" x14ac:dyDescent="0.3">
      <c r="A20" s="5" t="s">
        <v>0</v>
      </c>
      <c r="B20" s="24">
        <f>B19+C19</f>
        <v>30034140</v>
      </c>
      <c r="C20" s="26"/>
      <c r="D20" s="24">
        <f>D19+E19</f>
        <v>0</v>
      </c>
      <c r="E20" s="26"/>
      <c r="F20" s="24">
        <f>F19+G19</f>
        <v>1556250</v>
      </c>
      <c r="G20" s="26"/>
      <c r="H20" s="24">
        <f>H19+I19</f>
        <v>4788490</v>
      </c>
      <c r="I20" s="26"/>
      <c r="J20" s="24">
        <f>J19+K19</f>
        <v>0</v>
      </c>
      <c r="K20" s="26"/>
      <c r="L20" s="24">
        <f>L19+M19</f>
        <v>36378880</v>
      </c>
      <c r="M20" s="25"/>
      <c r="N20" s="18">
        <f>B20+D20+F20+H20+J20</f>
        <v>36378880</v>
      </c>
      <c r="P20" s="5" t="s">
        <v>0</v>
      </c>
      <c r="Q20" s="24">
        <f>Q19+R19</f>
        <v>7236</v>
      </c>
      <c r="R20" s="26"/>
      <c r="S20" s="24">
        <f>S19+T19</f>
        <v>87</v>
      </c>
      <c r="T20" s="26"/>
      <c r="U20" s="24">
        <f>U19+V19</f>
        <v>234</v>
      </c>
      <c r="V20" s="26"/>
      <c r="W20" s="24">
        <f>W19+X19</f>
        <v>3377</v>
      </c>
      <c r="X20" s="26"/>
      <c r="Y20" s="24">
        <f>Y19+Z19</f>
        <v>87</v>
      </c>
      <c r="Z20" s="26"/>
      <c r="AA20" s="24">
        <f>AA19+AB19</f>
        <v>11021</v>
      </c>
      <c r="AB20" s="26"/>
      <c r="AC20" s="19">
        <f>Q20+S20+U20+W20+Y20</f>
        <v>11021</v>
      </c>
      <c r="AE20" s="5" t="s">
        <v>0</v>
      </c>
      <c r="AF20" s="27">
        <f>IFERROR(B20/Q20,"N.A.")</f>
        <v>4150.6550580431176</v>
      </c>
      <c r="AG20" s="28"/>
      <c r="AH20" s="27">
        <f>IFERROR(D20/S20,"N.A.")</f>
        <v>0</v>
      </c>
      <c r="AI20" s="28"/>
      <c r="AJ20" s="27">
        <f>IFERROR(F20/U20,"N.A.")</f>
        <v>6650.6410256410254</v>
      </c>
      <c r="AK20" s="28"/>
      <c r="AL20" s="27">
        <f>IFERROR(H20/W20,"N.A.")</f>
        <v>1417.9715724015398</v>
      </c>
      <c r="AM20" s="28"/>
      <c r="AN20" s="27">
        <f>IFERROR(J20/Y20,"N.A.")</f>
        <v>0</v>
      </c>
      <c r="AO20" s="28"/>
      <c r="AP20" s="27">
        <f>IFERROR(L20/AA20,"N.A.")</f>
        <v>3300.8692496143726</v>
      </c>
      <c r="AQ20" s="28"/>
      <c r="AR20" s="16">
        <f>IFERROR(N20/AC20, "N.A.")</f>
        <v>3300.8692496143726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2190060</v>
      </c>
      <c r="C27" s="2"/>
      <c r="D27" s="2"/>
      <c r="E27" s="2"/>
      <c r="F27" s="2">
        <v>882000</v>
      </c>
      <c r="G27" s="2"/>
      <c r="H27" s="2">
        <v>2411485</v>
      </c>
      <c r="I27" s="2"/>
      <c r="J27" s="2">
        <v>0</v>
      </c>
      <c r="K27" s="2"/>
      <c r="L27" s="1">
        <f>B27+D27+F27+H27+J27</f>
        <v>5483545</v>
      </c>
      <c r="M27" s="13">
        <f>C27+E27+G27+I27+K27</f>
        <v>0</v>
      </c>
      <c r="N27" s="14">
        <f>L27+M27</f>
        <v>5483545</v>
      </c>
      <c r="P27" s="3" t="s">
        <v>12</v>
      </c>
      <c r="Q27" s="2">
        <v>485</v>
      </c>
      <c r="R27" s="2">
        <v>0</v>
      </c>
      <c r="S27" s="2">
        <v>0</v>
      </c>
      <c r="T27" s="2">
        <v>0</v>
      </c>
      <c r="U27" s="2">
        <v>147</v>
      </c>
      <c r="V27" s="2">
        <v>0</v>
      </c>
      <c r="W27" s="2">
        <v>697</v>
      </c>
      <c r="X27" s="2">
        <v>0</v>
      </c>
      <c r="Y27" s="2">
        <v>87</v>
      </c>
      <c r="Z27" s="2">
        <v>0</v>
      </c>
      <c r="AA27" s="1">
        <f>Q27+S27+U27+W27+Y27</f>
        <v>1416</v>
      </c>
      <c r="AB27" s="13">
        <f>R27+T27+V27+X27+Z27</f>
        <v>0</v>
      </c>
      <c r="AC27" s="14">
        <f>AA27+AB27</f>
        <v>1416</v>
      </c>
      <c r="AE27" s="3" t="s">
        <v>12</v>
      </c>
      <c r="AF27" s="2">
        <f>IFERROR(B27/Q27, "N.A.")</f>
        <v>4515.5876288659792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6000</v>
      </c>
      <c r="AK27" s="2" t="str">
        <f t="shared" si="15"/>
        <v>N.A.</v>
      </c>
      <c r="AL27" s="2">
        <f t="shared" si="15"/>
        <v>3459.8063127690102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3872.5600282485875</v>
      </c>
      <c r="AQ27" s="13" t="str">
        <f t="shared" si="15"/>
        <v>N.A.</v>
      </c>
      <c r="AR27" s="14">
        <f t="shared" si="15"/>
        <v>3872.5600282485875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10666860.000000002</v>
      </c>
      <c r="C29" s="2">
        <v>7339619.9999999972</v>
      </c>
      <c r="D29" s="2">
        <v>0</v>
      </c>
      <c r="E29" s="2"/>
      <c r="F29" s="2"/>
      <c r="G29" s="2"/>
      <c r="H29" s="2"/>
      <c r="I29" s="2">
        <v>1305000</v>
      </c>
      <c r="J29" s="2"/>
      <c r="K29" s="2"/>
      <c r="L29" s="1">
        <f t="shared" si="16"/>
        <v>10666860.000000002</v>
      </c>
      <c r="M29" s="13">
        <f t="shared" si="16"/>
        <v>8644619.9999999963</v>
      </c>
      <c r="N29" s="14">
        <f t="shared" si="17"/>
        <v>19311480</v>
      </c>
      <c r="P29" s="3" t="s">
        <v>14</v>
      </c>
      <c r="Q29" s="2">
        <v>2390</v>
      </c>
      <c r="R29" s="2">
        <v>1661</v>
      </c>
      <c r="S29" s="2">
        <v>87</v>
      </c>
      <c r="T29" s="2">
        <v>0</v>
      </c>
      <c r="U29" s="2">
        <v>0</v>
      </c>
      <c r="V29" s="2">
        <v>0</v>
      </c>
      <c r="W29" s="2">
        <v>0</v>
      </c>
      <c r="X29" s="2">
        <v>87</v>
      </c>
      <c r="Y29" s="2">
        <v>0</v>
      </c>
      <c r="Z29" s="2">
        <v>0</v>
      </c>
      <c r="AA29" s="1">
        <f t="shared" si="18"/>
        <v>2477</v>
      </c>
      <c r="AB29" s="13">
        <f t="shared" si="18"/>
        <v>1748</v>
      </c>
      <c r="AC29" s="14">
        <f t="shared" si="19"/>
        <v>4225</v>
      </c>
      <c r="AE29" s="3" t="s">
        <v>14</v>
      </c>
      <c r="AF29" s="2">
        <f t="shared" si="20"/>
        <v>4463.1213389121349</v>
      </c>
      <c r="AG29" s="2">
        <f t="shared" si="15"/>
        <v>4418.7959060806725</v>
      </c>
      <c r="AH29" s="2">
        <f t="shared" si="15"/>
        <v>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15000</v>
      </c>
      <c r="AN29" s="2" t="str">
        <f t="shared" si="15"/>
        <v>N.A.</v>
      </c>
      <c r="AO29" s="2" t="str">
        <f t="shared" si="15"/>
        <v>N.A.</v>
      </c>
      <c r="AP29" s="15">
        <f t="shared" si="15"/>
        <v>4306.3625353249909</v>
      </c>
      <c r="AQ29" s="13">
        <f t="shared" si="15"/>
        <v>4945.4347826086932</v>
      </c>
      <c r="AR29" s="14">
        <f t="shared" si="15"/>
        <v>4570.7644970414203</v>
      </c>
    </row>
    <row r="30" spans="1:44" ht="15" customHeight="1" thickBot="1" x14ac:dyDescent="0.3">
      <c r="A30" s="3" t="s">
        <v>15</v>
      </c>
      <c r="B30" s="2">
        <v>3345960</v>
      </c>
      <c r="C30" s="2"/>
      <c r="D30" s="2"/>
      <c r="E30" s="2"/>
      <c r="F30" s="2"/>
      <c r="G30" s="2">
        <v>674250</v>
      </c>
      <c r="H30" s="2">
        <v>0</v>
      </c>
      <c r="I30" s="2"/>
      <c r="J30" s="2"/>
      <c r="K30" s="2"/>
      <c r="L30" s="1">
        <f t="shared" si="16"/>
        <v>3345960</v>
      </c>
      <c r="M30" s="13">
        <f t="shared" si="16"/>
        <v>674250</v>
      </c>
      <c r="N30" s="14">
        <f t="shared" si="17"/>
        <v>4020210</v>
      </c>
      <c r="P30" s="3" t="s">
        <v>15</v>
      </c>
      <c r="Q30" s="2">
        <v>762</v>
      </c>
      <c r="R30" s="2">
        <v>0</v>
      </c>
      <c r="S30" s="2">
        <v>0</v>
      </c>
      <c r="T30" s="2">
        <v>0</v>
      </c>
      <c r="U30" s="2">
        <v>0</v>
      </c>
      <c r="V30" s="2">
        <v>87</v>
      </c>
      <c r="W30" s="2">
        <v>2190</v>
      </c>
      <c r="X30" s="2">
        <v>0</v>
      </c>
      <c r="Y30" s="2">
        <v>0</v>
      </c>
      <c r="Z30" s="2">
        <v>0</v>
      </c>
      <c r="AA30" s="1">
        <f t="shared" si="18"/>
        <v>2952</v>
      </c>
      <c r="AB30" s="13">
        <f t="shared" si="18"/>
        <v>87</v>
      </c>
      <c r="AC30" s="17">
        <f t="shared" si="19"/>
        <v>3039</v>
      </c>
      <c r="AE30" s="3" t="s">
        <v>15</v>
      </c>
      <c r="AF30" s="2">
        <f t="shared" si="20"/>
        <v>4391.0236220472443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7750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1133.4552845528456</v>
      </c>
      <c r="AQ30" s="13">
        <f t="shared" si="15"/>
        <v>7750</v>
      </c>
      <c r="AR30" s="14">
        <f t="shared" si="15"/>
        <v>1322.8726554787759</v>
      </c>
    </row>
    <row r="31" spans="1:44" ht="15" customHeight="1" thickBot="1" x14ac:dyDescent="0.3">
      <c r="A31" s="4" t="s">
        <v>16</v>
      </c>
      <c r="B31" s="2">
        <v>16202880.000000006</v>
      </c>
      <c r="C31" s="2">
        <v>7339619.9999999972</v>
      </c>
      <c r="D31" s="2">
        <v>0</v>
      </c>
      <c r="E31" s="2"/>
      <c r="F31" s="2">
        <v>882000</v>
      </c>
      <c r="G31" s="2">
        <v>674250</v>
      </c>
      <c r="H31" s="2">
        <v>2411485</v>
      </c>
      <c r="I31" s="2">
        <v>1305000</v>
      </c>
      <c r="J31" s="2">
        <v>0</v>
      </c>
      <c r="K31" s="2"/>
      <c r="L31" s="1">
        <f t="shared" ref="L31" si="21">B31+D31+F31+H31+J31</f>
        <v>19496365.000000007</v>
      </c>
      <c r="M31" s="13">
        <f t="shared" ref="M31" si="22">C31+E31+G31+I31+K31</f>
        <v>9318869.9999999963</v>
      </c>
      <c r="N31" s="17">
        <f t="shared" ref="N31" si="23">L31+M31</f>
        <v>28815235.000000004</v>
      </c>
      <c r="P31" s="4" t="s">
        <v>16</v>
      </c>
      <c r="Q31" s="2">
        <v>3637</v>
      </c>
      <c r="R31" s="2">
        <v>1661</v>
      </c>
      <c r="S31" s="2">
        <v>87</v>
      </c>
      <c r="T31" s="2">
        <v>0</v>
      </c>
      <c r="U31" s="2">
        <v>147</v>
      </c>
      <c r="V31" s="2">
        <v>87</v>
      </c>
      <c r="W31" s="2">
        <v>2887</v>
      </c>
      <c r="X31" s="2">
        <v>87</v>
      </c>
      <c r="Y31" s="2">
        <v>87</v>
      </c>
      <c r="Z31" s="2">
        <v>0</v>
      </c>
      <c r="AA31" s="1">
        <f t="shared" ref="AA31" si="24">Q31+S31+U31+W31+Y31</f>
        <v>6845</v>
      </c>
      <c r="AB31" s="13">
        <f t="shared" ref="AB31" si="25">R31+T31+V31+X31+Z31</f>
        <v>1835</v>
      </c>
      <c r="AC31" s="14">
        <f t="shared" ref="AC31" si="26">AA31+AB31</f>
        <v>8680</v>
      </c>
      <c r="AE31" s="4" t="s">
        <v>16</v>
      </c>
      <c r="AF31" s="2">
        <f t="shared" si="20"/>
        <v>4455.0123728347553</v>
      </c>
      <c r="AG31" s="2">
        <f t="shared" si="15"/>
        <v>4418.7959060806725</v>
      </c>
      <c r="AH31" s="2">
        <f t="shared" si="15"/>
        <v>0</v>
      </c>
      <c r="AI31" s="2" t="str">
        <f t="shared" si="15"/>
        <v>N.A.</v>
      </c>
      <c r="AJ31" s="2">
        <f t="shared" si="15"/>
        <v>6000</v>
      </c>
      <c r="AK31" s="2">
        <f t="shared" si="15"/>
        <v>7750</v>
      </c>
      <c r="AL31" s="2">
        <f t="shared" si="15"/>
        <v>835.29095947350186</v>
      </c>
      <c r="AM31" s="2">
        <f t="shared" si="15"/>
        <v>15000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2848.2636961285621</v>
      </c>
      <c r="AQ31" s="13">
        <f t="shared" ref="AQ31" si="28">IFERROR(M31/AB31, "N.A.")</f>
        <v>5078.4032697547664</v>
      </c>
      <c r="AR31" s="14">
        <f t="shared" ref="AR31" si="29">IFERROR(N31/AC31, "N.A.")</f>
        <v>3319.7275345622124</v>
      </c>
    </row>
    <row r="32" spans="1:44" ht="15" customHeight="1" thickBot="1" x14ac:dyDescent="0.3">
      <c r="A32" s="5" t="s">
        <v>0</v>
      </c>
      <c r="B32" s="24">
        <f>B31+C31</f>
        <v>23542500.000000004</v>
      </c>
      <c r="C32" s="26"/>
      <c r="D32" s="24">
        <f>D31+E31</f>
        <v>0</v>
      </c>
      <c r="E32" s="26"/>
      <c r="F32" s="24">
        <f>F31+G31</f>
        <v>1556250</v>
      </c>
      <c r="G32" s="26"/>
      <c r="H32" s="24">
        <f>H31+I31</f>
        <v>3716485</v>
      </c>
      <c r="I32" s="26"/>
      <c r="J32" s="24">
        <f>J31+K31</f>
        <v>0</v>
      </c>
      <c r="K32" s="26"/>
      <c r="L32" s="24">
        <f>L31+M31</f>
        <v>28815235.000000004</v>
      </c>
      <c r="M32" s="25"/>
      <c r="N32" s="18">
        <f>B32+D32+F32+H32+J32</f>
        <v>28815235.000000004</v>
      </c>
      <c r="P32" s="5" t="s">
        <v>0</v>
      </c>
      <c r="Q32" s="24">
        <f>Q31+R31</f>
        <v>5298</v>
      </c>
      <c r="R32" s="26"/>
      <c r="S32" s="24">
        <f>S31+T31</f>
        <v>87</v>
      </c>
      <c r="T32" s="26"/>
      <c r="U32" s="24">
        <f>U31+V31</f>
        <v>234</v>
      </c>
      <c r="V32" s="26"/>
      <c r="W32" s="24">
        <f>W31+X31</f>
        <v>2974</v>
      </c>
      <c r="X32" s="26"/>
      <c r="Y32" s="24">
        <f>Y31+Z31</f>
        <v>87</v>
      </c>
      <c r="Z32" s="26"/>
      <c r="AA32" s="24">
        <f>AA31+AB31</f>
        <v>8680</v>
      </c>
      <c r="AB32" s="26"/>
      <c r="AC32" s="19">
        <f>Q32+S32+U32+W32+Y32</f>
        <v>8680</v>
      </c>
      <c r="AE32" s="5" t="s">
        <v>0</v>
      </c>
      <c r="AF32" s="27">
        <f>IFERROR(B32/Q32,"N.A.")</f>
        <v>4443.6579841449611</v>
      </c>
      <c r="AG32" s="28"/>
      <c r="AH32" s="27">
        <f>IFERROR(D32/S32,"N.A.")</f>
        <v>0</v>
      </c>
      <c r="AI32" s="28"/>
      <c r="AJ32" s="27">
        <f>IFERROR(F32/U32,"N.A.")</f>
        <v>6650.6410256410254</v>
      </c>
      <c r="AK32" s="28"/>
      <c r="AL32" s="27">
        <f>IFERROR(H32/W32,"N.A.")</f>
        <v>1249.658708809684</v>
      </c>
      <c r="AM32" s="28"/>
      <c r="AN32" s="27">
        <f>IFERROR(J32/Y32,"N.A.")</f>
        <v>0</v>
      </c>
      <c r="AO32" s="28"/>
      <c r="AP32" s="27">
        <f>IFERROR(L32/AA32,"N.A.")</f>
        <v>3319.7275345622124</v>
      </c>
      <c r="AQ32" s="28"/>
      <c r="AR32" s="16">
        <f>IFERROR(N32/AC32, "N.A.")</f>
        <v>3319.7275345622124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550005</v>
      </c>
      <c r="I39" s="2"/>
      <c r="J39" s="2"/>
      <c r="K39" s="2"/>
      <c r="L39" s="1">
        <f>B39+D39+F39+H39+J39</f>
        <v>550005</v>
      </c>
      <c r="M39" s="13">
        <f>C39+E39+G39+I39+K39</f>
        <v>0</v>
      </c>
      <c r="N39" s="14">
        <f>L39+M39</f>
        <v>550005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316</v>
      </c>
      <c r="X39" s="2">
        <v>0</v>
      </c>
      <c r="Y39" s="2">
        <v>0</v>
      </c>
      <c r="Z39" s="2">
        <v>0</v>
      </c>
      <c r="AA39" s="1">
        <f>Q39+S39+U39+W39+Y39</f>
        <v>316</v>
      </c>
      <c r="AB39" s="13">
        <f>R39+T39+V39+X39+Z39</f>
        <v>0</v>
      </c>
      <c r="AC39" s="14">
        <f>AA39+AB39</f>
        <v>316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1740.5221518987341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1740.5221518987341</v>
      </c>
      <c r="AQ39" s="13" t="str">
        <f t="shared" si="30"/>
        <v>N.A.</v>
      </c>
      <c r="AR39" s="14">
        <f t="shared" si="30"/>
        <v>1740.5221518987341</v>
      </c>
    </row>
    <row r="40" spans="1:44" ht="15" customHeight="1" thickBot="1" x14ac:dyDescent="0.3">
      <c r="A40" s="3" t="s">
        <v>13</v>
      </c>
      <c r="B40" s="2">
        <v>613740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613740</v>
      </c>
      <c r="M40" s="13">
        <f t="shared" si="31"/>
        <v>0</v>
      </c>
      <c r="N40" s="14">
        <f t="shared" ref="N40:N42" si="32">L40+M40</f>
        <v>613740</v>
      </c>
      <c r="P40" s="3" t="s">
        <v>13</v>
      </c>
      <c r="Q40" s="2">
        <v>403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403</v>
      </c>
      <c r="AB40" s="13">
        <f t="shared" si="33"/>
        <v>0</v>
      </c>
      <c r="AC40" s="14">
        <f t="shared" ref="AC40:AC42" si="34">AA40+AB40</f>
        <v>403</v>
      </c>
      <c r="AE40" s="3" t="s">
        <v>13</v>
      </c>
      <c r="AF40" s="2">
        <f t="shared" ref="AF40:AF43" si="35">IFERROR(B40/Q40, "N.A.")</f>
        <v>1522.9280397022333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1522.9280397022333</v>
      </c>
      <c r="AQ40" s="13" t="str">
        <f t="shared" si="30"/>
        <v>N.A.</v>
      </c>
      <c r="AR40" s="14">
        <f t="shared" si="30"/>
        <v>1522.9280397022333</v>
      </c>
    </row>
    <row r="41" spans="1:44" ht="15" customHeight="1" thickBot="1" x14ac:dyDescent="0.3">
      <c r="A41" s="3" t="s">
        <v>14</v>
      </c>
      <c r="B41" s="2">
        <v>3207900</v>
      </c>
      <c r="C41" s="2">
        <v>2670000</v>
      </c>
      <c r="D41" s="2"/>
      <c r="E41" s="2"/>
      <c r="F41" s="2"/>
      <c r="G41" s="2"/>
      <c r="H41" s="2"/>
      <c r="I41" s="2">
        <v>522000</v>
      </c>
      <c r="J41" s="2"/>
      <c r="K41" s="2"/>
      <c r="L41" s="1">
        <f t="shared" si="31"/>
        <v>3207900</v>
      </c>
      <c r="M41" s="13">
        <f t="shared" si="31"/>
        <v>3192000</v>
      </c>
      <c r="N41" s="14">
        <f t="shared" si="32"/>
        <v>6399900</v>
      </c>
      <c r="P41" s="3" t="s">
        <v>14</v>
      </c>
      <c r="Q41" s="2">
        <v>1045</v>
      </c>
      <c r="R41" s="2">
        <v>490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87</v>
      </c>
      <c r="Y41" s="2">
        <v>0</v>
      </c>
      <c r="Z41" s="2">
        <v>0</v>
      </c>
      <c r="AA41" s="1">
        <f t="shared" si="33"/>
        <v>1045</v>
      </c>
      <c r="AB41" s="13">
        <f t="shared" si="33"/>
        <v>577</v>
      </c>
      <c r="AC41" s="14">
        <f t="shared" si="34"/>
        <v>1622</v>
      </c>
      <c r="AE41" s="3" t="s">
        <v>14</v>
      </c>
      <c r="AF41" s="2">
        <f t="shared" si="35"/>
        <v>3069.7607655502393</v>
      </c>
      <c r="AG41" s="2">
        <f t="shared" si="30"/>
        <v>5448.9795918367345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6000</v>
      </c>
      <c r="AN41" s="2" t="str">
        <f t="shared" si="30"/>
        <v>N.A.</v>
      </c>
      <c r="AO41" s="2" t="str">
        <f t="shared" si="30"/>
        <v>N.A.</v>
      </c>
      <c r="AP41" s="15">
        <f t="shared" si="30"/>
        <v>3069.7607655502393</v>
      </c>
      <c r="AQ41" s="13">
        <f t="shared" si="30"/>
        <v>5532.0623916811091</v>
      </c>
      <c r="AR41" s="14">
        <f t="shared" si="30"/>
        <v>3945.6843403205917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3821640</v>
      </c>
      <c r="C43" s="2">
        <v>2670000</v>
      </c>
      <c r="D43" s="2"/>
      <c r="E43" s="2"/>
      <c r="F43" s="2"/>
      <c r="G43" s="2"/>
      <c r="H43" s="2">
        <v>550005</v>
      </c>
      <c r="I43" s="2">
        <v>522000</v>
      </c>
      <c r="J43" s="2"/>
      <c r="K43" s="2"/>
      <c r="L43" s="1">
        <f t="shared" ref="L43" si="36">B43+D43+F43+H43+J43</f>
        <v>4371645</v>
      </c>
      <c r="M43" s="13">
        <f t="shared" ref="M43" si="37">C43+E43+G43+I43+K43</f>
        <v>3192000</v>
      </c>
      <c r="N43" s="17">
        <f t="shared" ref="N43" si="38">L43+M43</f>
        <v>7563645</v>
      </c>
      <c r="P43" s="4" t="s">
        <v>16</v>
      </c>
      <c r="Q43" s="2">
        <v>1448</v>
      </c>
      <c r="R43" s="2">
        <v>490</v>
      </c>
      <c r="S43" s="2">
        <v>0</v>
      </c>
      <c r="T43" s="2">
        <v>0</v>
      </c>
      <c r="U43" s="2">
        <v>0</v>
      </c>
      <c r="V43" s="2">
        <v>0</v>
      </c>
      <c r="W43" s="2">
        <v>316</v>
      </c>
      <c r="X43" s="2">
        <v>87</v>
      </c>
      <c r="Y43" s="2">
        <v>0</v>
      </c>
      <c r="Z43" s="2">
        <v>0</v>
      </c>
      <c r="AA43" s="1">
        <f t="shared" ref="AA43" si="39">Q43+S43+U43+W43+Y43</f>
        <v>1764</v>
      </c>
      <c r="AB43" s="13">
        <f t="shared" ref="AB43" si="40">R43+T43+V43+X43+Z43</f>
        <v>577</v>
      </c>
      <c r="AC43" s="17">
        <f t="shared" ref="AC43" si="41">AA43+AB43</f>
        <v>2341</v>
      </c>
      <c r="AE43" s="4" t="s">
        <v>16</v>
      </c>
      <c r="AF43" s="2">
        <f t="shared" si="35"/>
        <v>2639.2541436464089</v>
      </c>
      <c r="AG43" s="2">
        <f t="shared" si="30"/>
        <v>5448.9795918367345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1740.5221518987341</v>
      </c>
      <c r="AM43" s="2">
        <f t="shared" si="30"/>
        <v>6000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2478.2568027210887</v>
      </c>
      <c r="AQ43" s="13">
        <f t="shared" ref="AQ43" si="43">IFERROR(M43/AB43, "N.A.")</f>
        <v>5532.0623916811091</v>
      </c>
      <c r="AR43" s="14">
        <f t="shared" ref="AR43" si="44">IFERROR(N43/AC43, "N.A.")</f>
        <v>3230.9461768475012</v>
      </c>
    </row>
    <row r="44" spans="1:44" ht="15" customHeight="1" thickBot="1" x14ac:dyDescent="0.3">
      <c r="A44" s="5" t="s">
        <v>0</v>
      </c>
      <c r="B44" s="24">
        <f>B43+C43</f>
        <v>6491640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1072005</v>
      </c>
      <c r="I44" s="26"/>
      <c r="J44" s="24">
        <f>J43+K43</f>
        <v>0</v>
      </c>
      <c r="K44" s="26"/>
      <c r="L44" s="24">
        <f>L43+M43</f>
        <v>7563645</v>
      </c>
      <c r="M44" s="25"/>
      <c r="N44" s="18">
        <f>B44+D44+F44+H44+J44</f>
        <v>7563645</v>
      </c>
      <c r="P44" s="5" t="s">
        <v>0</v>
      </c>
      <c r="Q44" s="24">
        <f>Q43+R43</f>
        <v>1938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403</v>
      </c>
      <c r="X44" s="26"/>
      <c r="Y44" s="24">
        <f>Y43+Z43</f>
        <v>0</v>
      </c>
      <c r="Z44" s="26"/>
      <c r="AA44" s="24">
        <f>AA43+AB43</f>
        <v>2341</v>
      </c>
      <c r="AB44" s="25"/>
      <c r="AC44" s="18">
        <f>Q44+S44+U44+W44+Y44</f>
        <v>2341</v>
      </c>
      <c r="AE44" s="5" t="s">
        <v>0</v>
      </c>
      <c r="AF44" s="27">
        <f>IFERROR(B44/Q44,"N.A.")</f>
        <v>3349.6594427244581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2660.0620347394542</v>
      </c>
      <c r="AM44" s="28"/>
      <c r="AN44" s="27" t="str">
        <f>IFERROR(J44/Y44,"N.A.")</f>
        <v>N.A.</v>
      </c>
      <c r="AO44" s="28"/>
      <c r="AP44" s="27">
        <f>IFERROR(L44/AA44,"N.A.")</f>
        <v>3230.9461768475012</v>
      </c>
      <c r="AQ44" s="28"/>
      <c r="AR44" s="16">
        <f>IFERROR(N44/AC44, "N.A.")</f>
        <v>3230.9461768475012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25247064.999999993</v>
      </c>
      <c r="C15" s="2"/>
      <c r="D15" s="2">
        <v>9680670</v>
      </c>
      <c r="E15" s="2"/>
      <c r="F15" s="2">
        <v>5769000.0000000009</v>
      </c>
      <c r="G15" s="2"/>
      <c r="H15" s="2">
        <v>37478793.999999993</v>
      </c>
      <c r="I15" s="2"/>
      <c r="J15" s="2">
        <v>0</v>
      </c>
      <c r="K15" s="2"/>
      <c r="L15" s="1">
        <f>B15+D15+F15+H15+J15</f>
        <v>78175528.999999985</v>
      </c>
      <c r="M15" s="13">
        <f>C15+E15+G15+I15+K15</f>
        <v>0</v>
      </c>
      <c r="N15" s="14">
        <f>L15+M15</f>
        <v>78175528.999999985</v>
      </c>
      <c r="P15" s="3" t="s">
        <v>12</v>
      </c>
      <c r="Q15" s="2">
        <v>4894</v>
      </c>
      <c r="R15" s="2">
        <v>0</v>
      </c>
      <c r="S15" s="2">
        <v>1266</v>
      </c>
      <c r="T15" s="2">
        <v>0</v>
      </c>
      <c r="U15" s="2">
        <v>682</v>
      </c>
      <c r="V15" s="2">
        <v>0</v>
      </c>
      <c r="W15" s="2">
        <v>9121</v>
      </c>
      <c r="X15" s="2">
        <v>0</v>
      </c>
      <c r="Y15" s="2">
        <v>964</v>
      </c>
      <c r="Z15" s="2">
        <v>0</v>
      </c>
      <c r="AA15" s="1">
        <f>Q15+S15+U15+W15+Y15</f>
        <v>16927</v>
      </c>
      <c r="AB15" s="13">
        <f>R15+T15+V15+X15+Z15</f>
        <v>0</v>
      </c>
      <c r="AC15" s="14">
        <f>AA15+AB15</f>
        <v>16927</v>
      </c>
      <c r="AE15" s="3" t="s">
        <v>12</v>
      </c>
      <c r="AF15" s="2">
        <f>IFERROR(B15/Q15, "N.A.")</f>
        <v>5158.7791172864718</v>
      </c>
      <c r="AG15" s="2" t="str">
        <f t="shared" ref="AG15:AR19" si="0">IFERROR(C15/R15, "N.A.")</f>
        <v>N.A.</v>
      </c>
      <c r="AH15" s="2">
        <f t="shared" si="0"/>
        <v>7646.658767772512</v>
      </c>
      <c r="AI15" s="2" t="str">
        <f t="shared" si="0"/>
        <v>N.A.</v>
      </c>
      <c r="AJ15" s="2">
        <f t="shared" si="0"/>
        <v>8458.9442815249276</v>
      </c>
      <c r="AK15" s="2" t="str">
        <f t="shared" si="0"/>
        <v>N.A.</v>
      </c>
      <c r="AL15" s="2">
        <f t="shared" si="0"/>
        <v>4109.0663304462223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4618.3924499320601</v>
      </c>
      <c r="AQ15" s="13" t="str">
        <f t="shared" si="0"/>
        <v>N.A.</v>
      </c>
      <c r="AR15" s="14">
        <f t="shared" si="0"/>
        <v>4618.3924499320601</v>
      </c>
    </row>
    <row r="16" spans="1:44" ht="15" customHeight="1" thickBot="1" x14ac:dyDescent="0.3">
      <c r="A16" s="3" t="s">
        <v>13</v>
      </c>
      <c r="B16" s="2">
        <v>6869040</v>
      </c>
      <c r="C16" s="2">
        <v>2412000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6869040</v>
      </c>
      <c r="M16" s="13">
        <f t="shared" si="1"/>
        <v>2412000</v>
      </c>
      <c r="N16" s="14">
        <f t="shared" ref="N16:N18" si="2">L16+M16</f>
        <v>9281040</v>
      </c>
      <c r="P16" s="3" t="s">
        <v>13</v>
      </c>
      <c r="Q16" s="2">
        <v>1950</v>
      </c>
      <c r="R16" s="2">
        <v>268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1950</v>
      </c>
      <c r="AB16" s="13">
        <f t="shared" si="3"/>
        <v>268</v>
      </c>
      <c r="AC16" s="14">
        <f t="shared" ref="AC16:AC18" si="4">AA16+AB16</f>
        <v>2218</v>
      </c>
      <c r="AE16" s="3" t="s">
        <v>13</v>
      </c>
      <c r="AF16" s="2">
        <f t="shared" ref="AF16:AF19" si="5">IFERROR(B16/Q16, "N.A.")</f>
        <v>3522.5846153846155</v>
      </c>
      <c r="AG16" s="2">
        <f t="shared" si="0"/>
        <v>9000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3522.5846153846155</v>
      </c>
      <c r="AQ16" s="13">
        <f t="shared" si="0"/>
        <v>9000</v>
      </c>
      <c r="AR16" s="14">
        <f t="shared" si="0"/>
        <v>4184.4183949504059</v>
      </c>
    </row>
    <row r="17" spans="1:44" ht="15" customHeight="1" thickBot="1" x14ac:dyDescent="0.3">
      <c r="A17" s="3" t="s">
        <v>14</v>
      </c>
      <c r="B17" s="2">
        <v>85273100</v>
      </c>
      <c r="C17" s="2">
        <v>384248329.99999988</v>
      </c>
      <c r="D17" s="2">
        <v>25115250</v>
      </c>
      <c r="E17" s="2">
        <v>9647000</v>
      </c>
      <c r="F17" s="2"/>
      <c r="G17" s="2">
        <v>24274039.999999996</v>
      </c>
      <c r="H17" s="2"/>
      <c r="I17" s="2">
        <v>6556980.0000000009</v>
      </c>
      <c r="J17" s="2">
        <v>0</v>
      </c>
      <c r="K17" s="2"/>
      <c r="L17" s="1">
        <f t="shared" si="1"/>
        <v>110388350</v>
      </c>
      <c r="M17" s="13">
        <f t="shared" si="1"/>
        <v>424726349.99999988</v>
      </c>
      <c r="N17" s="14">
        <f t="shared" si="2"/>
        <v>535114699.99999988</v>
      </c>
      <c r="P17" s="3" t="s">
        <v>14</v>
      </c>
      <c r="Q17" s="2">
        <v>14516</v>
      </c>
      <c r="R17" s="2">
        <v>57068</v>
      </c>
      <c r="S17" s="2">
        <v>4326</v>
      </c>
      <c r="T17" s="2">
        <v>1299</v>
      </c>
      <c r="U17" s="2">
        <v>0</v>
      </c>
      <c r="V17" s="2">
        <v>2007</v>
      </c>
      <c r="W17" s="2">
        <v>0</v>
      </c>
      <c r="X17" s="2">
        <v>2553</v>
      </c>
      <c r="Y17" s="2">
        <v>2046</v>
      </c>
      <c r="Z17" s="2">
        <v>0</v>
      </c>
      <c r="AA17" s="1">
        <f t="shared" si="3"/>
        <v>20888</v>
      </c>
      <c r="AB17" s="13">
        <f t="shared" si="3"/>
        <v>62927</v>
      </c>
      <c r="AC17" s="14">
        <f t="shared" si="4"/>
        <v>83815</v>
      </c>
      <c r="AE17" s="3" t="s">
        <v>14</v>
      </c>
      <c r="AF17" s="2">
        <f t="shared" si="5"/>
        <v>5874.4213281895836</v>
      </c>
      <c r="AG17" s="2">
        <f t="shared" si="0"/>
        <v>6733.1662227518027</v>
      </c>
      <c r="AH17" s="2">
        <f t="shared" si="0"/>
        <v>5805.651872399445</v>
      </c>
      <c r="AI17" s="2">
        <f t="shared" si="0"/>
        <v>7426.4819091608933</v>
      </c>
      <c r="AJ17" s="2" t="str">
        <f t="shared" si="0"/>
        <v>N.A.</v>
      </c>
      <c r="AK17" s="2">
        <f t="shared" si="0"/>
        <v>12094.688589935226</v>
      </c>
      <c r="AL17" s="2" t="str">
        <f t="shared" si="0"/>
        <v>N.A.</v>
      </c>
      <c r="AM17" s="2">
        <f t="shared" si="0"/>
        <v>2568.3431257344305</v>
      </c>
      <c r="AN17" s="2">
        <f t="shared" si="0"/>
        <v>0</v>
      </c>
      <c r="AO17" s="2" t="str">
        <f t="shared" si="0"/>
        <v>N.A.</v>
      </c>
      <c r="AP17" s="15">
        <f t="shared" si="0"/>
        <v>5284.7735541937955</v>
      </c>
      <c r="AQ17" s="13">
        <f t="shared" si="0"/>
        <v>6749.5089548206633</v>
      </c>
      <c r="AR17" s="14">
        <f t="shared" si="0"/>
        <v>6384.4741394738394</v>
      </c>
    </row>
    <row r="18" spans="1:44" ht="15" customHeight="1" thickBot="1" x14ac:dyDescent="0.3">
      <c r="A18" s="3" t="s">
        <v>15</v>
      </c>
      <c r="B18" s="2">
        <v>3742290</v>
      </c>
      <c r="C18" s="2">
        <v>1799550</v>
      </c>
      <c r="D18" s="2">
        <v>1389760</v>
      </c>
      <c r="E18" s="2"/>
      <c r="F18" s="2"/>
      <c r="G18" s="2"/>
      <c r="H18" s="2"/>
      <c r="I18" s="2"/>
      <c r="J18" s="2"/>
      <c r="K18" s="2"/>
      <c r="L18" s="1">
        <f t="shared" si="1"/>
        <v>5132050</v>
      </c>
      <c r="M18" s="13">
        <f t="shared" si="1"/>
        <v>1799550</v>
      </c>
      <c r="N18" s="14">
        <f t="shared" si="2"/>
        <v>6931600</v>
      </c>
      <c r="P18" s="3" t="s">
        <v>15</v>
      </c>
      <c r="Q18" s="2">
        <v>661</v>
      </c>
      <c r="R18" s="2">
        <v>279</v>
      </c>
      <c r="S18" s="2">
        <v>404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1065</v>
      </c>
      <c r="AB18" s="13">
        <f t="shared" si="3"/>
        <v>279</v>
      </c>
      <c r="AC18" s="17">
        <f t="shared" si="4"/>
        <v>1344</v>
      </c>
      <c r="AE18" s="3" t="s">
        <v>15</v>
      </c>
      <c r="AF18" s="2">
        <f t="shared" si="5"/>
        <v>5661.5582450832071</v>
      </c>
      <c r="AG18" s="2">
        <f t="shared" si="0"/>
        <v>6450</v>
      </c>
      <c r="AH18" s="2">
        <f t="shared" si="0"/>
        <v>3440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4818.8262910798121</v>
      </c>
      <c r="AQ18" s="13">
        <f t="shared" si="0"/>
        <v>6450</v>
      </c>
      <c r="AR18" s="14">
        <f t="shared" si="0"/>
        <v>5157.4404761904761</v>
      </c>
    </row>
    <row r="19" spans="1:44" ht="15" customHeight="1" thickBot="1" x14ac:dyDescent="0.3">
      <c r="A19" s="4" t="s">
        <v>16</v>
      </c>
      <c r="B19" s="2">
        <v>121131495</v>
      </c>
      <c r="C19" s="2">
        <v>388459879.99999988</v>
      </c>
      <c r="D19" s="2">
        <v>36185680</v>
      </c>
      <c r="E19" s="2">
        <v>9647000</v>
      </c>
      <c r="F19" s="2">
        <v>5769000.0000000009</v>
      </c>
      <c r="G19" s="2">
        <v>24274039.999999996</v>
      </c>
      <c r="H19" s="2">
        <v>37478793.999999993</v>
      </c>
      <c r="I19" s="2">
        <v>6556980.0000000009</v>
      </c>
      <c r="J19" s="2">
        <v>0</v>
      </c>
      <c r="K19" s="2"/>
      <c r="L19" s="1">
        <f t="shared" ref="L19" si="6">B19+D19+F19+H19+J19</f>
        <v>200564969</v>
      </c>
      <c r="M19" s="13">
        <f t="shared" ref="M19" si="7">C19+E19+G19+I19+K19</f>
        <v>428937899.99999988</v>
      </c>
      <c r="N19" s="17">
        <f t="shared" ref="N19" si="8">L19+M19</f>
        <v>629502868.99999988</v>
      </c>
      <c r="P19" s="4" t="s">
        <v>16</v>
      </c>
      <c r="Q19" s="2">
        <v>22021</v>
      </c>
      <c r="R19" s="2">
        <v>57615</v>
      </c>
      <c r="S19" s="2">
        <v>5996</v>
      </c>
      <c r="T19" s="2">
        <v>1299</v>
      </c>
      <c r="U19" s="2">
        <v>682</v>
      </c>
      <c r="V19" s="2">
        <v>2007</v>
      </c>
      <c r="W19" s="2">
        <v>9121</v>
      </c>
      <c r="X19" s="2">
        <v>2553</v>
      </c>
      <c r="Y19" s="2">
        <v>3010</v>
      </c>
      <c r="Z19" s="2">
        <v>0</v>
      </c>
      <c r="AA19" s="1">
        <f t="shared" ref="AA19" si="9">Q19+S19+U19+W19+Y19</f>
        <v>40830</v>
      </c>
      <c r="AB19" s="13">
        <f t="shared" ref="AB19" si="10">R19+T19+V19+X19+Z19</f>
        <v>63474</v>
      </c>
      <c r="AC19" s="14">
        <f t="shared" ref="AC19" si="11">AA19+AB19</f>
        <v>104304</v>
      </c>
      <c r="AE19" s="4" t="s">
        <v>16</v>
      </c>
      <c r="AF19" s="2">
        <f t="shared" si="5"/>
        <v>5500.7263521184323</v>
      </c>
      <c r="AG19" s="2">
        <f t="shared" si="0"/>
        <v>6742.3393213572836</v>
      </c>
      <c r="AH19" s="2">
        <f t="shared" si="0"/>
        <v>6034.9699799866576</v>
      </c>
      <c r="AI19" s="2">
        <f t="shared" si="0"/>
        <v>7426.4819091608933</v>
      </c>
      <c r="AJ19" s="2">
        <f t="shared" si="0"/>
        <v>8458.9442815249276</v>
      </c>
      <c r="AK19" s="2">
        <f t="shared" si="0"/>
        <v>12094.688589935226</v>
      </c>
      <c r="AL19" s="2">
        <f t="shared" si="0"/>
        <v>4109.0663304462223</v>
      </c>
      <c r="AM19" s="2">
        <f t="shared" si="0"/>
        <v>2568.3431257344305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4912.1961547881456</v>
      </c>
      <c r="AQ19" s="13">
        <f t="shared" ref="AQ19" si="13">IFERROR(M19/AB19, "N.A.")</f>
        <v>6757.6944890821424</v>
      </c>
      <c r="AR19" s="14">
        <f t="shared" ref="AR19" si="14">IFERROR(N19/AC19, "N.A.")</f>
        <v>6035.2706415861321</v>
      </c>
    </row>
    <row r="20" spans="1:44" ht="15" customHeight="1" thickBot="1" x14ac:dyDescent="0.3">
      <c r="A20" s="5" t="s">
        <v>0</v>
      </c>
      <c r="B20" s="24">
        <f>B19+C19</f>
        <v>509591374.99999988</v>
      </c>
      <c r="C20" s="26"/>
      <c r="D20" s="24">
        <f>D19+E19</f>
        <v>45832680</v>
      </c>
      <c r="E20" s="26"/>
      <c r="F20" s="24">
        <f>F19+G19</f>
        <v>30043039.999999996</v>
      </c>
      <c r="G20" s="26"/>
      <c r="H20" s="24">
        <f>H19+I19</f>
        <v>44035773.999999993</v>
      </c>
      <c r="I20" s="26"/>
      <c r="J20" s="24">
        <f>J19+K19</f>
        <v>0</v>
      </c>
      <c r="K20" s="26"/>
      <c r="L20" s="24">
        <f>L19+M19</f>
        <v>629502868.99999988</v>
      </c>
      <c r="M20" s="25"/>
      <c r="N20" s="18">
        <f>B20+D20+F20+H20+J20</f>
        <v>629502868.99999988</v>
      </c>
      <c r="P20" s="5" t="s">
        <v>0</v>
      </c>
      <c r="Q20" s="24">
        <f>Q19+R19</f>
        <v>79636</v>
      </c>
      <c r="R20" s="26"/>
      <c r="S20" s="24">
        <f>S19+T19</f>
        <v>7295</v>
      </c>
      <c r="T20" s="26"/>
      <c r="U20" s="24">
        <f>U19+V19</f>
        <v>2689</v>
      </c>
      <c r="V20" s="26"/>
      <c r="W20" s="24">
        <f>W19+X19</f>
        <v>11674</v>
      </c>
      <c r="X20" s="26"/>
      <c r="Y20" s="24">
        <f>Y19+Z19</f>
        <v>3010</v>
      </c>
      <c r="Z20" s="26"/>
      <c r="AA20" s="24">
        <f>AA19+AB19</f>
        <v>104304</v>
      </c>
      <c r="AB20" s="26"/>
      <c r="AC20" s="19">
        <f>Q20+S20+U20+W20+Y20</f>
        <v>104304</v>
      </c>
      <c r="AE20" s="5" t="s">
        <v>0</v>
      </c>
      <c r="AF20" s="27">
        <f>IFERROR(B20/Q20,"N.A.")</f>
        <v>6399.0076724094615</v>
      </c>
      <c r="AG20" s="28"/>
      <c r="AH20" s="27">
        <f>IFERROR(D20/S20,"N.A.")</f>
        <v>6282.7525702535986</v>
      </c>
      <c r="AI20" s="28"/>
      <c r="AJ20" s="27">
        <f>IFERROR(F20/U20,"N.A.")</f>
        <v>11172.569728523613</v>
      </c>
      <c r="AK20" s="28"/>
      <c r="AL20" s="27">
        <f>IFERROR(H20/W20,"N.A.")</f>
        <v>3772.1238649991428</v>
      </c>
      <c r="AM20" s="28"/>
      <c r="AN20" s="27">
        <f>IFERROR(J20/Y20,"N.A.")</f>
        <v>0</v>
      </c>
      <c r="AO20" s="28"/>
      <c r="AP20" s="27">
        <f>IFERROR(L20/AA20,"N.A.")</f>
        <v>6035.2706415861321</v>
      </c>
      <c r="AQ20" s="28"/>
      <c r="AR20" s="16">
        <f>IFERROR(N20/AC20, "N.A.")</f>
        <v>6035.2706415861321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20151520</v>
      </c>
      <c r="C27" s="2"/>
      <c r="D27" s="2">
        <v>9680670</v>
      </c>
      <c r="E27" s="2"/>
      <c r="F27" s="2">
        <v>5769000.0000000009</v>
      </c>
      <c r="G27" s="2"/>
      <c r="H27" s="2">
        <v>24604100.000000004</v>
      </c>
      <c r="I27" s="2"/>
      <c r="J27" s="2">
        <v>0</v>
      </c>
      <c r="K27" s="2"/>
      <c r="L27" s="1">
        <f>B27+D27+F27+H27+J27</f>
        <v>60205290</v>
      </c>
      <c r="M27" s="13">
        <f>C27+E27+G27+I27+K27</f>
        <v>0</v>
      </c>
      <c r="N27" s="14">
        <f>L27+M27</f>
        <v>60205290</v>
      </c>
      <c r="P27" s="3" t="s">
        <v>12</v>
      </c>
      <c r="Q27" s="2">
        <v>3648</v>
      </c>
      <c r="R27" s="2">
        <v>0</v>
      </c>
      <c r="S27" s="2">
        <v>1266</v>
      </c>
      <c r="T27" s="2">
        <v>0</v>
      </c>
      <c r="U27" s="2">
        <v>682</v>
      </c>
      <c r="V27" s="2">
        <v>0</v>
      </c>
      <c r="W27" s="2">
        <v>3971</v>
      </c>
      <c r="X27" s="2">
        <v>0</v>
      </c>
      <c r="Y27" s="2">
        <v>267</v>
      </c>
      <c r="Z27" s="2">
        <v>0</v>
      </c>
      <c r="AA27" s="1">
        <f>Q27+S27+U27+W27+Y27</f>
        <v>9834</v>
      </c>
      <c r="AB27" s="13">
        <f>R27+T27+V27+X27+Z27</f>
        <v>0</v>
      </c>
      <c r="AC27" s="14">
        <f>AA27+AB27</f>
        <v>9834</v>
      </c>
      <c r="AE27" s="3" t="s">
        <v>12</v>
      </c>
      <c r="AF27" s="2">
        <f>IFERROR(B27/Q27, "N.A.")</f>
        <v>5523.9912280701756</v>
      </c>
      <c r="AG27" s="2" t="str">
        <f t="shared" ref="AG27:AR31" si="15">IFERROR(C27/R27, "N.A.")</f>
        <v>N.A.</v>
      </c>
      <c r="AH27" s="2">
        <f t="shared" si="15"/>
        <v>7646.658767772512</v>
      </c>
      <c r="AI27" s="2" t="str">
        <f t="shared" si="15"/>
        <v>N.A.</v>
      </c>
      <c r="AJ27" s="2">
        <f t="shared" si="15"/>
        <v>8458.9442815249276</v>
      </c>
      <c r="AK27" s="2" t="str">
        <f t="shared" si="15"/>
        <v>N.A.</v>
      </c>
      <c r="AL27" s="2">
        <f t="shared" si="15"/>
        <v>6195.9456056408972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6122.1568029286154</v>
      </c>
      <c r="AQ27" s="13" t="str">
        <f t="shared" si="15"/>
        <v>N.A.</v>
      </c>
      <c r="AR27" s="14">
        <f t="shared" si="15"/>
        <v>6122.1568029286154</v>
      </c>
    </row>
    <row r="28" spans="1:44" ht="15" customHeight="1" thickBot="1" x14ac:dyDescent="0.3">
      <c r="A28" s="3" t="s">
        <v>13</v>
      </c>
      <c r="B28" s="2">
        <v>1890280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1890280</v>
      </c>
      <c r="M28" s="13">
        <f t="shared" si="16"/>
        <v>0</v>
      </c>
      <c r="N28" s="14">
        <f t="shared" ref="N28:N30" si="17">L28+M28</f>
        <v>1890280</v>
      </c>
      <c r="P28" s="3" t="s">
        <v>13</v>
      </c>
      <c r="Q28" s="2">
        <v>541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541</v>
      </c>
      <c r="AB28" s="13">
        <f t="shared" si="18"/>
        <v>0</v>
      </c>
      <c r="AC28" s="14">
        <f t="shared" ref="AC28:AC30" si="19">AA28+AB28</f>
        <v>541</v>
      </c>
      <c r="AE28" s="3" t="s">
        <v>13</v>
      </c>
      <c r="AF28" s="2">
        <f t="shared" ref="AF28:AF31" si="20">IFERROR(B28/Q28, "N.A.")</f>
        <v>3494.0480591497226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3494.0480591497226</v>
      </c>
      <c r="AQ28" s="13" t="str">
        <f t="shared" si="15"/>
        <v>N.A.</v>
      </c>
      <c r="AR28" s="14">
        <f t="shared" si="15"/>
        <v>3494.0480591497226</v>
      </c>
    </row>
    <row r="29" spans="1:44" ht="15" customHeight="1" thickBot="1" x14ac:dyDescent="0.3">
      <c r="A29" s="3" t="s">
        <v>14</v>
      </c>
      <c r="B29" s="2">
        <v>59424680</v>
      </c>
      <c r="C29" s="2">
        <v>233997930.00000006</v>
      </c>
      <c r="D29" s="2">
        <v>17898530</v>
      </c>
      <c r="E29" s="2">
        <v>2967000</v>
      </c>
      <c r="F29" s="2"/>
      <c r="G29" s="2">
        <v>22298040</v>
      </c>
      <c r="H29" s="2"/>
      <c r="I29" s="2">
        <v>4725180.0000000009</v>
      </c>
      <c r="J29" s="2">
        <v>0</v>
      </c>
      <c r="K29" s="2"/>
      <c r="L29" s="1">
        <f t="shared" si="16"/>
        <v>77323210</v>
      </c>
      <c r="M29" s="13">
        <f t="shared" si="16"/>
        <v>263988150.00000006</v>
      </c>
      <c r="N29" s="14">
        <f t="shared" si="17"/>
        <v>341311360.00000006</v>
      </c>
      <c r="P29" s="3" t="s">
        <v>14</v>
      </c>
      <c r="Q29" s="2">
        <v>9044</v>
      </c>
      <c r="R29" s="2">
        <v>33027</v>
      </c>
      <c r="S29" s="2">
        <v>2952</v>
      </c>
      <c r="T29" s="2">
        <v>466</v>
      </c>
      <c r="U29" s="2">
        <v>0</v>
      </c>
      <c r="V29" s="2">
        <v>1760</v>
      </c>
      <c r="W29" s="2">
        <v>0</v>
      </c>
      <c r="X29" s="2">
        <v>1898</v>
      </c>
      <c r="Y29" s="2">
        <v>633</v>
      </c>
      <c r="Z29" s="2">
        <v>0</v>
      </c>
      <c r="AA29" s="1">
        <f t="shared" si="18"/>
        <v>12629</v>
      </c>
      <c r="AB29" s="13">
        <f t="shared" si="18"/>
        <v>37151</v>
      </c>
      <c r="AC29" s="14">
        <f t="shared" si="19"/>
        <v>49780</v>
      </c>
      <c r="AE29" s="3" t="s">
        <v>14</v>
      </c>
      <c r="AF29" s="2">
        <f t="shared" si="20"/>
        <v>6570.6191950464399</v>
      </c>
      <c r="AG29" s="2">
        <f t="shared" si="15"/>
        <v>7085.0495049504971</v>
      </c>
      <c r="AH29" s="2">
        <f t="shared" si="15"/>
        <v>6063.1876693766935</v>
      </c>
      <c r="AI29" s="2">
        <f t="shared" si="15"/>
        <v>6366.9527896995705</v>
      </c>
      <c r="AJ29" s="2" t="str">
        <f t="shared" si="15"/>
        <v>N.A.</v>
      </c>
      <c r="AK29" s="2">
        <f t="shared" si="15"/>
        <v>12669.34090909091</v>
      </c>
      <c r="AL29" s="2" t="str">
        <f t="shared" si="15"/>
        <v>N.A.</v>
      </c>
      <c r="AM29" s="2">
        <f t="shared" si="15"/>
        <v>2489.5574288724979</v>
      </c>
      <c r="AN29" s="2">
        <f t="shared" si="15"/>
        <v>0</v>
      </c>
      <c r="AO29" s="2" t="str">
        <f t="shared" si="15"/>
        <v>N.A.</v>
      </c>
      <c r="AP29" s="15">
        <f t="shared" si="15"/>
        <v>6122.6708369625467</v>
      </c>
      <c r="AQ29" s="13">
        <f t="shared" si="15"/>
        <v>7105.8154558423748</v>
      </c>
      <c r="AR29" s="14">
        <f t="shared" si="15"/>
        <v>6856.3953394937735</v>
      </c>
    </row>
    <row r="30" spans="1:44" ht="15" customHeight="1" thickBot="1" x14ac:dyDescent="0.3">
      <c r="A30" s="3" t="s">
        <v>15</v>
      </c>
      <c r="B30" s="2">
        <v>3742290</v>
      </c>
      <c r="C30" s="2">
        <v>1799550</v>
      </c>
      <c r="D30" s="2">
        <v>1389760</v>
      </c>
      <c r="E30" s="2"/>
      <c r="F30" s="2"/>
      <c r="G30" s="2"/>
      <c r="H30" s="2"/>
      <c r="I30" s="2"/>
      <c r="J30" s="2"/>
      <c r="K30" s="2"/>
      <c r="L30" s="1">
        <f t="shared" si="16"/>
        <v>5132050</v>
      </c>
      <c r="M30" s="13">
        <f t="shared" si="16"/>
        <v>1799550</v>
      </c>
      <c r="N30" s="14">
        <f t="shared" si="17"/>
        <v>6931600</v>
      </c>
      <c r="P30" s="3" t="s">
        <v>15</v>
      </c>
      <c r="Q30" s="2">
        <v>661</v>
      </c>
      <c r="R30" s="2">
        <v>279</v>
      </c>
      <c r="S30" s="2">
        <v>404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1065</v>
      </c>
      <c r="AB30" s="13">
        <f t="shared" si="18"/>
        <v>279</v>
      </c>
      <c r="AC30" s="17">
        <f t="shared" si="19"/>
        <v>1344</v>
      </c>
      <c r="AE30" s="3" t="s">
        <v>15</v>
      </c>
      <c r="AF30" s="2">
        <f t="shared" si="20"/>
        <v>5661.5582450832071</v>
      </c>
      <c r="AG30" s="2">
        <f t="shared" si="15"/>
        <v>6450</v>
      </c>
      <c r="AH30" s="2">
        <f t="shared" si="15"/>
        <v>3440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4818.8262910798121</v>
      </c>
      <c r="AQ30" s="13">
        <f t="shared" si="15"/>
        <v>6450</v>
      </c>
      <c r="AR30" s="14">
        <f t="shared" si="15"/>
        <v>5157.4404761904761</v>
      </c>
    </row>
    <row r="31" spans="1:44" ht="15" customHeight="1" thickBot="1" x14ac:dyDescent="0.3">
      <c r="A31" s="4" t="s">
        <v>16</v>
      </c>
      <c r="B31" s="2">
        <v>85208770.000000015</v>
      </c>
      <c r="C31" s="2">
        <v>235797480</v>
      </c>
      <c r="D31" s="2">
        <v>28968960</v>
      </c>
      <c r="E31" s="2">
        <v>2967000</v>
      </c>
      <c r="F31" s="2">
        <v>5769000.0000000009</v>
      </c>
      <c r="G31" s="2">
        <v>22298040</v>
      </c>
      <c r="H31" s="2">
        <v>24604100.000000004</v>
      </c>
      <c r="I31" s="2">
        <v>4725180.0000000009</v>
      </c>
      <c r="J31" s="2">
        <v>0</v>
      </c>
      <c r="K31" s="2"/>
      <c r="L31" s="1">
        <f t="shared" ref="L31" si="21">B31+D31+F31+H31+J31</f>
        <v>144550830.00000003</v>
      </c>
      <c r="M31" s="13">
        <f t="shared" ref="M31" si="22">C31+E31+G31+I31+K31</f>
        <v>265787700</v>
      </c>
      <c r="N31" s="17">
        <f t="shared" ref="N31" si="23">L31+M31</f>
        <v>410338530</v>
      </c>
      <c r="P31" s="4" t="s">
        <v>16</v>
      </c>
      <c r="Q31" s="2">
        <v>13894</v>
      </c>
      <c r="R31" s="2">
        <v>33306</v>
      </c>
      <c r="S31" s="2">
        <v>4622</v>
      </c>
      <c r="T31" s="2">
        <v>466</v>
      </c>
      <c r="U31" s="2">
        <v>682</v>
      </c>
      <c r="V31" s="2">
        <v>1760</v>
      </c>
      <c r="W31" s="2">
        <v>3971</v>
      </c>
      <c r="X31" s="2">
        <v>1898</v>
      </c>
      <c r="Y31" s="2">
        <v>900</v>
      </c>
      <c r="Z31" s="2">
        <v>0</v>
      </c>
      <c r="AA31" s="1">
        <f t="shared" ref="AA31" si="24">Q31+S31+U31+W31+Y31</f>
        <v>24069</v>
      </c>
      <c r="AB31" s="13">
        <f t="shared" ref="AB31" si="25">R31+T31+V31+X31+Z31</f>
        <v>37430</v>
      </c>
      <c r="AC31" s="14">
        <f t="shared" ref="AC31" si="26">AA31+AB31</f>
        <v>61499</v>
      </c>
      <c r="AE31" s="4" t="s">
        <v>16</v>
      </c>
      <c r="AF31" s="2">
        <f t="shared" si="20"/>
        <v>6132.7745789549454</v>
      </c>
      <c r="AG31" s="2">
        <f t="shared" si="15"/>
        <v>7079.7297784183029</v>
      </c>
      <c r="AH31" s="2">
        <f t="shared" si="15"/>
        <v>6267.6244050194719</v>
      </c>
      <c r="AI31" s="2">
        <f t="shared" si="15"/>
        <v>6366.9527896995705</v>
      </c>
      <c r="AJ31" s="2">
        <f t="shared" si="15"/>
        <v>8458.9442815249276</v>
      </c>
      <c r="AK31" s="2">
        <f t="shared" si="15"/>
        <v>12669.34090909091</v>
      </c>
      <c r="AL31" s="2">
        <f t="shared" si="15"/>
        <v>6195.9456056408972</v>
      </c>
      <c r="AM31" s="2">
        <f t="shared" si="15"/>
        <v>2489.5574288724979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6005.6849058955513</v>
      </c>
      <c r="AQ31" s="13">
        <f t="shared" ref="AQ31" si="28">IFERROR(M31/AB31, "N.A.")</f>
        <v>7100.927063852525</v>
      </c>
      <c r="AR31" s="14">
        <f t="shared" ref="AR31" si="29">IFERROR(N31/AC31, "N.A.")</f>
        <v>6672.2797118652334</v>
      </c>
    </row>
    <row r="32" spans="1:44" ht="15" customHeight="1" thickBot="1" x14ac:dyDescent="0.3">
      <c r="A32" s="5" t="s">
        <v>0</v>
      </c>
      <c r="B32" s="24">
        <f>B31+C31</f>
        <v>321006250</v>
      </c>
      <c r="C32" s="26"/>
      <c r="D32" s="24">
        <f>D31+E31</f>
        <v>31935960</v>
      </c>
      <c r="E32" s="26"/>
      <c r="F32" s="24">
        <f>F31+G31</f>
        <v>28067040</v>
      </c>
      <c r="G32" s="26"/>
      <c r="H32" s="24">
        <f>H31+I31</f>
        <v>29329280.000000004</v>
      </c>
      <c r="I32" s="26"/>
      <c r="J32" s="24">
        <f>J31+K31</f>
        <v>0</v>
      </c>
      <c r="K32" s="26"/>
      <c r="L32" s="24">
        <f>L31+M31</f>
        <v>410338530</v>
      </c>
      <c r="M32" s="25"/>
      <c r="N32" s="18">
        <f>B32+D32+F32+H32+J32</f>
        <v>410338530</v>
      </c>
      <c r="P32" s="5" t="s">
        <v>0</v>
      </c>
      <c r="Q32" s="24">
        <f>Q31+R31</f>
        <v>47200</v>
      </c>
      <c r="R32" s="26"/>
      <c r="S32" s="24">
        <f>S31+T31</f>
        <v>5088</v>
      </c>
      <c r="T32" s="26"/>
      <c r="U32" s="24">
        <f>U31+V31</f>
        <v>2442</v>
      </c>
      <c r="V32" s="26"/>
      <c r="W32" s="24">
        <f>W31+X31</f>
        <v>5869</v>
      </c>
      <c r="X32" s="26"/>
      <c r="Y32" s="24">
        <f>Y31+Z31</f>
        <v>900</v>
      </c>
      <c r="Z32" s="26"/>
      <c r="AA32" s="24">
        <f>AA31+AB31</f>
        <v>61499</v>
      </c>
      <c r="AB32" s="26"/>
      <c r="AC32" s="19">
        <f>Q32+S32+U32+W32+Y32</f>
        <v>61499</v>
      </c>
      <c r="AE32" s="5" t="s">
        <v>0</v>
      </c>
      <c r="AF32" s="27">
        <f>IFERROR(B32/Q32,"N.A.")</f>
        <v>6800.9798728813557</v>
      </c>
      <c r="AG32" s="28"/>
      <c r="AH32" s="27">
        <f>IFERROR(D32/S32,"N.A.")</f>
        <v>6276.7216981132078</v>
      </c>
      <c r="AI32" s="28"/>
      <c r="AJ32" s="27">
        <f>IFERROR(F32/U32,"N.A.")</f>
        <v>11493.464373464374</v>
      </c>
      <c r="AK32" s="28"/>
      <c r="AL32" s="27">
        <f>IFERROR(H32/W32,"N.A.")</f>
        <v>4997.3215198500602</v>
      </c>
      <c r="AM32" s="28"/>
      <c r="AN32" s="27">
        <f>IFERROR(J32/Y32,"N.A.")</f>
        <v>0</v>
      </c>
      <c r="AO32" s="28"/>
      <c r="AP32" s="27">
        <f>IFERROR(L32/AA32,"N.A.")</f>
        <v>6672.2797118652334</v>
      </c>
      <c r="AQ32" s="28"/>
      <c r="AR32" s="16">
        <f>IFERROR(N32/AC32, "N.A.")</f>
        <v>6672.2797118652334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5095545</v>
      </c>
      <c r="C39" s="2"/>
      <c r="D39" s="2"/>
      <c r="E39" s="2"/>
      <c r="F39" s="2"/>
      <c r="G39" s="2"/>
      <c r="H39" s="2">
        <v>12874694.000000002</v>
      </c>
      <c r="I39" s="2"/>
      <c r="J39" s="2">
        <v>0</v>
      </c>
      <c r="K39" s="2"/>
      <c r="L39" s="1">
        <f>B39+D39+F39+H39+J39</f>
        <v>17970239</v>
      </c>
      <c r="M39" s="13">
        <f>C39+E39+G39+I39+K39</f>
        <v>0</v>
      </c>
      <c r="N39" s="14">
        <f>L39+M39</f>
        <v>17970239</v>
      </c>
      <c r="P39" s="3" t="s">
        <v>12</v>
      </c>
      <c r="Q39" s="2">
        <v>1246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5150</v>
      </c>
      <c r="X39" s="2">
        <v>0</v>
      </c>
      <c r="Y39" s="2">
        <v>697</v>
      </c>
      <c r="Z39" s="2">
        <v>0</v>
      </c>
      <c r="AA39" s="1">
        <f>Q39+S39+U39+W39+Y39</f>
        <v>7093</v>
      </c>
      <c r="AB39" s="13">
        <f>R39+T39+V39+X39+Z39</f>
        <v>0</v>
      </c>
      <c r="AC39" s="14">
        <f>AA39+AB39</f>
        <v>7093</v>
      </c>
      <c r="AE39" s="3" t="s">
        <v>12</v>
      </c>
      <c r="AF39" s="2">
        <f>IFERROR(B39/Q39, "N.A.")</f>
        <v>4089.5224719101125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2499.940582524272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2533.5174115324967</v>
      </c>
      <c r="AQ39" s="13" t="str">
        <f t="shared" si="30"/>
        <v>N.A.</v>
      </c>
      <c r="AR39" s="14">
        <f t="shared" si="30"/>
        <v>2533.5174115324967</v>
      </c>
    </row>
    <row r="40" spans="1:44" ht="15" customHeight="1" thickBot="1" x14ac:dyDescent="0.3">
      <c r="A40" s="3" t="s">
        <v>13</v>
      </c>
      <c r="B40" s="2">
        <v>4978760</v>
      </c>
      <c r="C40" s="2">
        <v>2412000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4978760</v>
      </c>
      <c r="M40" s="13">
        <f t="shared" si="31"/>
        <v>2412000</v>
      </c>
      <c r="N40" s="14">
        <f t="shared" ref="N40:N42" si="32">L40+M40</f>
        <v>7390760</v>
      </c>
      <c r="P40" s="3" t="s">
        <v>13</v>
      </c>
      <c r="Q40" s="2">
        <v>1409</v>
      </c>
      <c r="R40" s="2">
        <v>268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1409</v>
      </c>
      <c r="AB40" s="13">
        <f t="shared" si="33"/>
        <v>268</v>
      </c>
      <c r="AC40" s="14">
        <f t="shared" ref="AC40:AC42" si="34">AA40+AB40</f>
        <v>1677</v>
      </c>
      <c r="AE40" s="3" t="s">
        <v>13</v>
      </c>
      <c r="AF40" s="2">
        <f t="shared" ref="AF40:AF43" si="35">IFERROR(B40/Q40, "N.A.")</f>
        <v>3533.5415188076649</v>
      </c>
      <c r="AG40" s="2">
        <f t="shared" si="30"/>
        <v>9000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3533.5415188076649</v>
      </c>
      <c r="AQ40" s="13">
        <f t="shared" si="30"/>
        <v>9000</v>
      </c>
      <c r="AR40" s="14">
        <f t="shared" si="30"/>
        <v>4407.1317829457366</v>
      </c>
    </row>
    <row r="41" spans="1:44" ht="15" customHeight="1" thickBot="1" x14ac:dyDescent="0.3">
      <c r="A41" s="3" t="s">
        <v>14</v>
      </c>
      <c r="B41" s="2">
        <v>25848419.999999989</v>
      </c>
      <c r="C41" s="2">
        <v>150250400.00000003</v>
      </c>
      <c r="D41" s="2">
        <v>7216720</v>
      </c>
      <c r="E41" s="2">
        <v>6679999.9999999991</v>
      </c>
      <c r="F41" s="2"/>
      <c r="G41" s="2">
        <v>1976000</v>
      </c>
      <c r="H41" s="2"/>
      <c r="I41" s="2">
        <v>1831800</v>
      </c>
      <c r="J41" s="2">
        <v>0</v>
      </c>
      <c r="K41" s="2"/>
      <c r="L41" s="1">
        <f t="shared" si="31"/>
        <v>33065139.999999989</v>
      </c>
      <c r="M41" s="13">
        <f t="shared" si="31"/>
        <v>160738200.00000003</v>
      </c>
      <c r="N41" s="14">
        <f t="shared" si="32"/>
        <v>193803340.00000003</v>
      </c>
      <c r="P41" s="3" t="s">
        <v>14</v>
      </c>
      <c r="Q41" s="2">
        <v>5472</v>
      </c>
      <c r="R41" s="2">
        <v>24041</v>
      </c>
      <c r="S41" s="2">
        <v>1374</v>
      </c>
      <c r="T41" s="2">
        <v>833</v>
      </c>
      <c r="U41" s="2">
        <v>0</v>
      </c>
      <c r="V41" s="2">
        <v>247</v>
      </c>
      <c r="W41" s="2">
        <v>0</v>
      </c>
      <c r="X41" s="2">
        <v>655</v>
      </c>
      <c r="Y41" s="2">
        <v>1413</v>
      </c>
      <c r="Z41" s="2">
        <v>0</v>
      </c>
      <c r="AA41" s="1">
        <f t="shared" si="33"/>
        <v>8259</v>
      </c>
      <c r="AB41" s="13">
        <f t="shared" si="33"/>
        <v>25776</v>
      </c>
      <c r="AC41" s="14">
        <f t="shared" si="34"/>
        <v>34035</v>
      </c>
      <c r="AE41" s="3" t="s">
        <v>14</v>
      </c>
      <c r="AF41" s="2">
        <f t="shared" si="35"/>
        <v>4723.7609649122787</v>
      </c>
      <c r="AG41" s="2">
        <f t="shared" si="30"/>
        <v>6249.7566656961035</v>
      </c>
      <c r="AH41" s="2">
        <f t="shared" si="30"/>
        <v>5252.3435225618632</v>
      </c>
      <c r="AI41" s="2">
        <f t="shared" si="30"/>
        <v>8019.2076830732285</v>
      </c>
      <c r="AJ41" s="2" t="str">
        <f t="shared" si="30"/>
        <v>N.A.</v>
      </c>
      <c r="AK41" s="2">
        <f t="shared" si="30"/>
        <v>8000</v>
      </c>
      <c r="AL41" s="2" t="str">
        <f t="shared" si="30"/>
        <v>N.A.</v>
      </c>
      <c r="AM41" s="2">
        <f t="shared" si="30"/>
        <v>2796.6412213740459</v>
      </c>
      <c r="AN41" s="2">
        <f t="shared" si="30"/>
        <v>0</v>
      </c>
      <c r="AO41" s="2" t="str">
        <f t="shared" si="30"/>
        <v>N.A.</v>
      </c>
      <c r="AP41" s="15">
        <f t="shared" si="30"/>
        <v>4003.5282721879148</v>
      </c>
      <c r="AQ41" s="13">
        <f t="shared" si="30"/>
        <v>6235.9636871508392</v>
      </c>
      <c r="AR41" s="14">
        <f t="shared" si="30"/>
        <v>5694.2365212281484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35922725</v>
      </c>
      <c r="C43" s="2">
        <v>152662400.00000003</v>
      </c>
      <c r="D43" s="2">
        <v>7216720</v>
      </c>
      <c r="E43" s="2">
        <v>6679999.9999999991</v>
      </c>
      <c r="F43" s="2"/>
      <c r="G43" s="2">
        <v>1976000</v>
      </c>
      <c r="H43" s="2">
        <v>12874694.000000002</v>
      </c>
      <c r="I43" s="2">
        <v>1831800</v>
      </c>
      <c r="J43" s="2">
        <v>0</v>
      </c>
      <c r="K43" s="2"/>
      <c r="L43" s="1">
        <f t="shared" ref="L43" si="36">B43+D43+F43+H43+J43</f>
        <v>56014139</v>
      </c>
      <c r="M43" s="13">
        <f t="shared" ref="M43" si="37">C43+E43+G43+I43+K43</f>
        <v>163150200.00000003</v>
      </c>
      <c r="N43" s="17">
        <f t="shared" ref="N43" si="38">L43+M43</f>
        <v>219164339.00000003</v>
      </c>
      <c r="P43" s="4" t="s">
        <v>16</v>
      </c>
      <c r="Q43" s="2">
        <v>8127</v>
      </c>
      <c r="R43" s="2">
        <v>24309</v>
      </c>
      <c r="S43" s="2">
        <v>1374</v>
      </c>
      <c r="T43" s="2">
        <v>833</v>
      </c>
      <c r="U43" s="2">
        <v>0</v>
      </c>
      <c r="V43" s="2">
        <v>247</v>
      </c>
      <c r="W43" s="2">
        <v>5150</v>
      </c>
      <c r="X43" s="2">
        <v>655</v>
      </c>
      <c r="Y43" s="2">
        <v>2110</v>
      </c>
      <c r="Z43" s="2">
        <v>0</v>
      </c>
      <c r="AA43" s="1">
        <f t="shared" ref="AA43" si="39">Q43+S43+U43+W43+Y43</f>
        <v>16761</v>
      </c>
      <c r="AB43" s="13">
        <f t="shared" ref="AB43" si="40">R43+T43+V43+X43+Z43</f>
        <v>26044</v>
      </c>
      <c r="AC43" s="17">
        <f t="shared" ref="AC43" si="41">AA43+AB43</f>
        <v>42805</v>
      </c>
      <c r="AE43" s="4" t="s">
        <v>16</v>
      </c>
      <c r="AF43" s="2">
        <f t="shared" si="35"/>
        <v>4420.1704195890243</v>
      </c>
      <c r="AG43" s="2">
        <f t="shared" si="30"/>
        <v>6280.0773376115858</v>
      </c>
      <c r="AH43" s="2">
        <f t="shared" si="30"/>
        <v>5252.3435225618632</v>
      </c>
      <c r="AI43" s="2">
        <f t="shared" si="30"/>
        <v>8019.2076830732285</v>
      </c>
      <c r="AJ43" s="2" t="str">
        <f t="shared" si="30"/>
        <v>N.A.</v>
      </c>
      <c r="AK43" s="2">
        <f t="shared" si="30"/>
        <v>8000</v>
      </c>
      <c r="AL43" s="2">
        <f t="shared" si="30"/>
        <v>2499.940582524272</v>
      </c>
      <c r="AM43" s="2">
        <f t="shared" si="30"/>
        <v>2796.6412213740459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3341.9329992243897</v>
      </c>
      <c r="AQ43" s="13">
        <f t="shared" ref="AQ43" si="43">IFERROR(M43/AB43, "N.A.")</f>
        <v>6264.4063891875303</v>
      </c>
      <c r="AR43" s="14">
        <f t="shared" ref="AR43" si="44">IFERROR(N43/AC43, "N.A.")</f>
        <v>5120.0639878518868</v>
      </c>
    </row>
    <row r="44" spans="1:44" ht="15" customHeight="1" thickBot="1" x14ac:dyDescent="0.3">
      <c r="A44" s="5" t="s">
        <v>0</v>
      </c>
      <c r="B44" s="24">
        <f>B43+C43</f>
        <v>188585125.00000003</v>
      </c>
      <c r="C44" s="26"/>
      <c r="D44" s="24">
        <f>D43+E43</f>
        <v>13896720</v>
      </c>
      <c r="E44" s="26"/>
      <c r="F44" s="24">
        <f>F43+G43</f>
        <v>1976000</v>
      </c>
      <c r="G44" s="26"/>
      <c r="H44" s="24">
        <f>H43+I43</f>
        <v>14706494.000000002</v>
      </c>
      <c r="I44" s="26"/>
      <c r="J44" s="24">
        <f>J43+K43</f>
        <v>0</v>
      </c>
      <c r="K44" s="26"/>
      <c r="L44" s="24">
        <f>L43+M43</f>
        <v>219164339.00000003</v>
      </c>
      <c r="M44" s="25"/>
      <c r="N44" s="18">
        <f>B44+D44+F44+H44+J44</f>
        <v>219164339.00000003</v>
      </c>
      <c r="P44" s="5" t="s">
        <v>0</v>
      </c>
      <c r="Q44" s="24">
        <f>Q43+R43</f>
        <v>32436</v>
      </c>
      <c r="R44" s="26"/>
      <c r="S44" s="24">
        <f>S43+T43</f>
        <v>2207</v>
      </c>
      <c r="T44" s="26"/>
      <c r="U44" s="24">
        <f>U43+V43</f>
        <v>247</v>
      </c>
      <c r="V44" s="26"/>
      <c r="W44" s="24">
        <f>W43+X43</f>
        <v>5805</v>
      </c>
      <c r="X44" s="26"/>
      <c r="Y44" s="24">
        <f>Y43+Z43</f>
        <v>2110</v>
      </c>
      <c r="Z44" s="26"/>
      <c r="AA44" s="24">
        <f>AA43+AB43</f>
        <v>42805</v>
      </c>
      <c r="AB44" s="25"/>
      <c r="AC44" s="18">
        <f>Q44+S44+U44+W44+Y44</f>
        <v>42805</v>
      </c>
      <c r="AE44" s="5" t="s">
        <v>0</v>
      </c>
      <c r="AF44" s="27">
        <f>IFERROR(B44/Q44,"N.A.")</f>
        <v>5814.0684733012713</v>
      </c>
      <c r="AG44" s="28"/>
      <c r="AH44" s="27">
        <f>IFERROR(D44/S44,"N.A.")</f>
        <v>6296.6560942455826</v>
      </c>
      <c r="AI44" s="28"/>
      <c r="AJ44" s="27">
        <f>IFERROR(F44/U44,"N.A.")</f>
        <v>8000</v>
      </c>
      <c r="AK44" s="28"/>
      <c r="AL44" s="27">
        <f>IFERROR(H44/W44,"N.A.")</f>
        <v>2533.4184323858744</v>
      </c>
      <c r="AM44" s="28"/>
      <c r="AN44" s="27">
        <f>IFERROR(J44/Y44,"N.A.")</f>
        <v>0</v>
      </c>
      <c r="AO44" s="28"/>
      <c r="AP44" s="27">
        <f>IFERROR(L44/AA44,"N.A.")</f>
        <v>5120.0639878518868</v>
      </c>
      <c r="AQ44" s="28"/>
      <c r="AR44" s="16">
        <f>IFERROR(N44/AC44, "N.A.")</f>
        <v>5120.0639878518868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434300</v>
      </c>
      <c r="C15" s="2"/>
      <c r="D15" s="2">
        <v>521160</v>
      </c>
      <c r="E15" s="2"/>
      <c r="F15" s="2">
        <v>454500</v>
      </c>
      <c r="G15" s="2"/>
      <c r="H15" s="2">
        <v>747400</v>
      </c>
      <c r="I15" s="2"/>
      <c r="J15" s="2"/>
      <c r="K15" s="2"/>
      <c r="L15" s="1">
        <f>B15+D15+F15+H15+J15</f>
        <v>2157360</v>
      </c>
      <c r="M15" s="13">
        <f>C15+E15+G15+I15+K15</f>
        <v>0</v>
      </c>
      <c r="N15" s="14">
        <f>L15+M15</f>
        <v>2157360</v>
      </c>
      <c r="P15" s="3" t="s">
        <v>12</v>
      </c>
      <c r="Q15" s="2">
        <v>101</v>
      </c>
      <c r="R15" s="2">
        <v>0</v>
      </c>
      <c r="S15" s="2">
        <v>101</v>
      </c>
      <c r="T15" s="2">
        <v>0</v>
      </c>
      <c r="U15" s="2">
        <v>101</v>
      </c>
      <c r="V15" s="2">
        <v>0</v>
      </c>
      <c r="W15" s="2">
        <v>303</v>
      </c>
      <c r="X15" s="2">
        <v>0</v>
      </c>
      <c r="Y15" s="2">
        <v>0</v>
      </c>
      <c r="Z15" s="2">
        <v>0</v>
      </c>
      <c r="AA15" s="1">
        <f>Q15+S15+U15+W15+Y15</f>
        <v>606</v>
      </c>
      <c r="AB15" s="13">
        <f>R15+T15+V15+X15+Z15</f>
        <v>0</v>
      </c>
      <c r="AC15" s="14">
        <f>AA15+AB15</f>
        <v>606</v>
      </c>
      <c r="AE15" s="3" t="s">
        <v>12</v>
      </c>
      <c r="AF15" s="2">
        <f>IFERROR(B15/Q15, "N.A.")</f>
        <v>4300</v>
      </c>
      <c r="AG15" s="2" t="str">
        <f t="shared" ref="AG15:AR19" si="0">IFERROR(C15/R15, "N.A.")</f>
        <v>N.A.</v>
      </c>
      <c r="AH15" s="2">
        <f t="shared" si="0"/>
        <v>5160</v>
      </c>
      <c r="AI15" s="2" t="str">
        <f t="shared" si="0"/>
        <v>N.A.</v>
      </c>
      <c r="AJ15" s="2">
        <f t="shared" si="0"/>
        <v>4500</v>
      </c>
      <c r="AK15" s="2" t="str">
        <f t="shared" si="0"/>
        <v>N.A.</v>
      </c>
      <c r="AL15" s="2">
        <f t="shared" si="0"/>
        <v>2466.6666666666665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3560</v>
      </c>
      <c r="AQ15" s="13" t="str">
        <f t="shared" si="0"/>
        <v>N.A.</v>
      </c>
      <c r="AR15" s="14">
        <f t="shared" si="0"/>
        <v>3560</v>
      </c>
    </row>
    <row r="16" spans="1:44" ht="15" customHeight="1" thickBot="1" x14ac:dyDescent="0.3">
      <c r="A16" s="3" t="s">
        <v>13</v>
      </c>
      <c r="B16" s="2">
        <v>304010</v>
      </c>
      <c r="C16" s="2">
        <v>242400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304010</v>
      </c>
      <c r="M16" s="13">
        <f t="shared" si="1"/>
        <v>242400</v>
      </c>
      <c r="N16" s="14">
        <f t="shared" ref="N16:N18" si="2">L16+M16</f>
        <v>546410</v>
      </c>
      <c r="P16" s="3" t="s">
        <v>13</v>
      </c>
      <c r="Q16" s="2">
        <v>101</v>
      </c>
      <c r="R16" s="2">
        <v>101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101</v>
      </c>
      <c r="AB16" s="13">
        <f t="shared" si="3"/>
        <v>101</v>
      </c>
      <c r="AC16" s="14">
        <f t="shared" ref="AC16:AC18" si="4">AA16+AB16</f>
        <v>202</v>
      </c>
      <c r="AE16" s="3" t="s">
        <v>13</v>
      </c>
      <c r="AF16" s="2">
        <f t="shared" ref="AF16:AF19" si="5">IFERROR(B16/Q16, "N.A.")</f>
        <v>3010</v>
      </c>
      <c r="AG16" s="2">
        <f t="shared" si="0"/>
        <v>2400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3010</v>
      </c>
      <c r="AQ16" s="13">
        <f t="shared" si="0"/>
        <v>2400</v>
      </c>
      <c r="AR16" s="14">
        <f t="shared" si="0"/>
        <v>2705</v>
      </c>
    </row>
    <row r="17" spans="1:44" ht="15" customHeight="1" thickBot="1" x14ac:dyDescent="0.3">
      <c r="A17" s="3" t="s">
        <v>14</v>
      </c>
      <c r="B17" s="2">
        <v>3905670</v>
      </c>
      <c r="C17" s="2">
        <v>10574700</v>
      </c>
      <c r="D17" s="2"/>
      <c r="E17" s="2"/>
      <c r="F17" s="2"/>
      <c r="G17" s="2">
        <v>434300</v>
      </c>
      <c r="H17" s="2"/>
      <c r="I17" s="2">
        <v>260580</v>
      </c>
      <c r="J17" s="2"/>
      <c r="K17" s="2"/>
      <c r="L17" s="1">
        <f t="shared" si="1"/>
        <v>3905670</v>
      </c>
      <c r="M17" s="13">
        <f t="shared" si="1"/>
        <v>11269580</v>
      </c>
      <c r="N17" s="14">
        <f t="shared" si="2"/>
        <v>15175250</v>
      </c>
      <c r="P17" s="3" t="s">
        <v>14</v>
      </c>
      <c r="Q17" s="2">
        <v>808</v>
      </c>
      <c r="R17" s="2">
        <v>2121</v>
      </c>
      <c r="S17" s="2">
        <v>0</v>
      </c>
      <c r="T17" s="2">
        <v>0</v>
      </c>
      <c r="U17" s="2">
        <v>0</v>
      </c>
      <c r="V17" s="2">
        <v>101</v>
      </c>
      <c r="W17" s="2">
        <v>0</v>
      </c>
      <c r="X17" s="2">
        <v>101</v>
      </c>
      <c r="Y17" s="2">
        <v>0</v>
      </c>
      <c r="Z17" s="2">
        <v>0</v>
      </c>
      <c r="AA17" s="1">
        <f t="shared" si="3"/>
        <v>808</v>
      </c>
      <c r="AB17" s="13">
        <f t="shared" si="3"/>
        <v>2323</v>
      </c>
      <c r="AC17" s="14">
        <f t="shared" si="4"/>
        <v>3131</v>
      </c>
      <c r="AE17" s="3" t="s">
        <v>14</v>
      </c>
      <c r="AF17" s="2">
        <f t="shared" si="5"/>
        <v>4833.75</v>
      </c>
      <c r="AG17" s="2">
        <f t="shared" si="0"/>
        <v>4985.7142857142853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4300</v>
      </c>
      <c r="AL17" s="2" t="str">
        <f t="shared" si="0"/>
        <v>N.A.</v>
      </c>
      <c r="AM17" s="2">
        <f t="shared" si="0"/>
        <v>2580</v>
      </c>
      <c r="AN17" s="2" t="str">
        <f t="shared" si="0"/>
        <v>N.A.</v>
      </c>
      <c r="AO17" s="2" t="str">
        <f t="shared" si="0"/>
        <v>N.A.</v>
      </c>
      <c r="AP17" s="15">
        <f t="shared" si="0"/>
        <v>4833.75</v>
      </c>
      <c r="AQ17" s="13">
        <f t="shared" si="0"/>
        <v>4851.304347826087</v>
      </c>
      <c r="AR17" s="14">
        <f t="shared" si="0"/>
        <v>4846.7741935483873</v>
      </c>
    </row>
    <row r="18" spans="1:44" ht="15" customHeight="1" thickBot="1" x14ac:dyDescent="0.3">
      <c r="A18" s="3" t="s">
        <v>15</v>
      </c>
      <c r="B18" s="2">
        <v>434300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434300</v>
      </c>
      <c r="M18" s="13">
        <f t="shared" si="1"/>
        <v>0</v>
      </c>
      <c r="N18" s="14">
        <f t="shared" si="2"/>
        <v>434300</v>
      </c>
      <c r="P18" s="3" t="s">
        <v>15</v>
      </c>
      <c r="Q18" s="2">
        <v>101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101</v>
      </c>
      <c r="AB18" s="13">
        <f t="shared" si="3"/>
        <v>0</v>
      </c>
      <c r="AC18" s="17">
        <f t="shared" si="4"/>
        <v>101</v>
      </c>
      <c r="AE18" s="3" t="s">
        <v>15</v>
      </c>
      <c r="AF18" s="2">
        <f t="shared" si="5"/>
        <v>4300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4300</v>
      </c>
      <c r="AQ18" s="13" t="str">
        <f t="shared" si="0"/>
        <v>N.A.</v>
      </c>
      <c r="AR18" s="14">
        <f t="shared" si="0"/>
        <v>4300</v>
      </c>
    </row>
    <row r="19" spans="1:44" ht="15" customHeight="1" thickBot="1" x14ac:dyDescent="0.3">
      <c r="A19" s="4" t="s">
        <v>16</v>
      </c>
      <c r="B19" s="2">
        <v>5078279.9999999991</v>
      </c>
      <c r="C19" s="2">
        <v>10817100</v>
      </c>
      <c r="D19" s="2">
        <v>521160</v>
      </c>
      <c r="E19" s="2"/>
      <c r="F19" s="2">
        <v>454500</v>
      </c>
      <c r="G19" s="2">
        <v>434300</v>
      </c>
      <c r="H19" s="2">
        <v>747400</v>
      </c>
      <c r="I19" s="2">
        <v>260580</v>
      </c>
      <c r="J19" s="2"/>
      <c r="K19" s="2"/>
      <c r="L19" s="1">
        <f t="shared" ref="L19" si="6">B19+D19+F19+H19+J19</f>
        <v>6801339.9999999991</v>
      </c>
      <c r="M19" s="13">
        <f t="shared" ref="M19" si="7">C19+E19+G19+I19+K19</f>
        <v>11511980</v>
      </c>
      <c r="N19" s="17">
        <f t="shared" ref="N19" si="8">L19+M19</f>
        <v>18313320</v>
      </c>
      <c r="P19" s="4" t="s">
        <v>16</v>
      </c>
      <c r="Q19" s="2">
        <v>1111</v>
      </c>
      <c r="R19" s="2">
        <v>2222</v>
      </c>
      <c r="S19" s="2">
        <v>101</v>
      </c>
      <c r="T19" s="2">
        <v>0</v>
      </c>
      <c r="U19" s="2">
        <v>101</v>
      </c>
      <c r="V19" s="2">
        <v>101</v>
      </c>
      <c r="W19" s="2">
        <v>303</v>
      </c>
      <c r="X19" s="2">
        <v>101</v>
      </c>
      <c r="Y19" s="2">
        <v>0</v>
      </c>
      <c r="Z19" s="2">
        <v>0</v>
      </c>
      <c r="AA19" s="1">
        <f t="shared" ref="AA19" si="9">Q19+S19+U19+W19+Y19</f>
        <v>1616</v>
      </c>
      <c r="AB19" s="13">
        <f t="shared" ref="AB19" si="10">R19+T19+V19+X19+Z19</f>
        <v>2424</v>
      </c>
      <c r="AC19" s="14">
        <f t="shared" ref="AC19" si="11">AA19+AB19</f>
        <v>4040</v>
      </c>
      <c r="AE19" s="4" t="s">
        <v>16</v>
      </c>
      <c r="AF19" s="2">
        <f t="shared" si="5"/>
        <v>4570.9090909090901</v>
      </c>
      <c r="AG19" s="2">
        <f t="shared" si="0"/>
        <v>4868.181818181818</v>
      </c>
      <c r="AH19" s="2">
        <f t="shared" si="0"/>
        <v>5160</v>
      </c>
      <c r="AI19" s="2" t="str">
        <f t="shared" si="0"/>
        <v>N.A.</v>
      </c>
      <c r="AJ19" s="2">
        <f t="shared" si="0"/>
        <v>4500</v>
      </c>
      <c r="AK19" s="2">
        <f t="shared" si="0"/>
        <v>4300</v>
      </c>
      <c r="AL19" s="2">
        <f t="shared" si="0"/>
        <v>2466.6666666666665</v>
      </c>
      <c r="AM19" s="2">
        <f t="shared" si="0"/>
        <v>2580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4208.7499999999991</v>
      </c>
      <c r="AQ19" s="13">
        <f t="shared" ref="AQ19" si="13">IFERROR(M19/AB19, "N.A.")</f>
        <v>4749.166666666667</v>
      </c>
      <c r="AR19" s="14">
        <f t="shared" ref="AR19" si="14">IFERROR(N19/AC19, "N.A.")</f>
        <v>4533</v>
      </c>
    </row>
    <row r="20" spans="1:44" ht="15" customHeight="1" thickBot="1" x14ac:dyDescent="0.3">
      <c r="A20" s="5" t="s">
        <v>0</v>
      </c>
      <c r="B20" s="24">
        <f>B19+C19</f>
        <v>15895380</v>
      </c>
      <c r="C20" s="26"/>
      <c r="D20" s="24">
        <f>D19+E19</f>
        <v>521160</v>
      </c>
      <c r="E20" s="26"/>
      <c r="F20" s="24">
        <f>F19+G19</f>
        <v>888800</v>
      </c>
      <c r="G20" s="26"/>
      <c r="H20" s="24">
        <f>H19+I19</f>
        <v>1007980</v>
      </c>
      <c r="I20" s="26"/>
      <c r="J20" s="24">
        <f>J19+K19</f>
        <v>0</v>
      </c>
      <c r="K20" s="26"/>
      <c r="L20" s="24">
        <f>L19+M19</f>
        <v>18313320</v>
      </c>
      <c r="M20" s="25"/>
      <c r="N20" s="18">
        <f>B20+D20+F20+H20+J20</f>
        <v>18313320</v>
      </c>
      <c r="P20" s="5" t="s">
        <v>0</v>
      </c>
      <c r="Q20" s="24">
        <f>Q19+R19</f>
        <v>3333</v>
      </c>
      <c r="R20" s="26"/>
      <c r="S20" s="24">
        <f>S19+T19</f>
        <v>101</v>
      </c>
      <c r="T20" s="26"/>
      <c r="U20" s="24">
        <f>U19+V19</f>
        <v>202</v>
      </c>
      <c r="V20" s="26"/>
      <c r="W20" s="24">
        <f>W19+X19</f>
        <v>404</v>
      </c>
      <c r="X20" s="26"/>
      <c r="Y20" s="24">
        <f>Y19+Z19</f>
        <v>0</v>
      </c>
      <c r="Z20" s="26"/>
      <c r="AA20" s="24">
        <f>AA19+AB19</f>
        <v>4040</v>
      </c>
      <c r="AB20" s="26"/>
      <c r="AC20" s="19">
        <f>Q20+S20+U20+W20+Y20</f>
        <v>4040</v>
      </c>
      <c r="AE20" s="5" t="s">
        <v>0</v>
      </c>
      <c r="AF20" s="27">
        <f>IFERROR(B20/Q20,"N.A.")</f>
        <v>4769.090909090909</v>
      </c>
      <c r="AG20" s="28"/>
      <c r="AH20" s="27">
        <f>IFERROR(D20/S20,"N.A.")</f>
        <v>5160</v>
      </c>
      <c r="AI20" s="28"/>
      <c r="AJ20" s="27">
        <f>IFERROR(F20/U20,"N.A.")</f>
        <v>4400</v>
      </c>
      <c r="AK20" s="28"/>
      <c r="AL20" s="27">
        <f>IFERROR(H20/W20,"N.A.")</f>
        <v>2495</v>
      </c>
      <c r="AM20" s="28"/>
      <c r="AN20" s="27" t="str">
        <f>IFERROR(J20/Y20,"N.A.")</f>
        <v>N.A.</v>
      </c>
      <c r="AO20" s="28"/>
      <c r="AP20" s="27">
        <f>IFERROR(L20/AA20,"N.A.")</f>
        <v>4533</v>
      </c>
      <c r="AQ20" s="28"/>
      <c r="AR20" s="16">
        <f>IFERROR(N20/AC20, "N.A.")</f>
        <v>4533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>
        <v>521160</v>
      </c>
      <c r="E27" s="2"/>
      <c r="F27" s="2">
        <v>454500</v>
      </c>
      <c r="G27" s="2"/>
      <c r="H27" s="2"/>
      <c r="I27" s="2"/>
      <c r="J27" s="2"/>
      <c r="K27" s="2"/>
      <c r="L27" s="1">
        <f>B27+D27+F27+H27+J27</f>
        <v>975660</v>
      </c>
      <c r="M27" s="13">
        <f>C27+E27+G27+I27+K27</f>
        <v>0</v>
      </c>
      <c r="N27" s="14">
        <f>L27+M27</f>
        <v>975660</v>
      </c>
      <c r="P27" s="3" t="s">
        <v>12</v>
      </c>
      <c r="Q27" s="2">
        <v>0</v>
      </c>
      <c r="R27" s="2">
        <v>0</v>
      </c>
      <c r="S27" s="2">
        <v>101</v>
      </c>
      <c r="T27" s="2">
        <v>0</v>
      </c>
      <c r="U27" s="2">
        <v>101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>Q27+S27+U27+W27+Y27</f>
        <v>202</v>
      </c>
      <c r="AB27" s="13">
        <f>R27+T27+V27+X27+Z27</f>
        <v>0</v>
      </c>
      <c r="AC27" s="14">
        <f>AA27+AB27</f>
        <v>202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>
        <f t="shared" si="15"/>
        <v>5160</v>
      </c>
      <c r="AI27" s="2" t="str">
        <f t="shared" si="15"/>
        <v>N.A.</v>
      </c>
      <c r="AJ27" s="2">
        <f t="shared" si="15"/>
        <v>4500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4830</v>
      </c>
      <c r="AQ27" s="13" t="str">
        <f t="shared" si="15"/>
        <v>N.A.</v>
      </c>
      <c r="AR27" s="14">
        <f t="shared" si="15"/>
        <v>4830</v>
      </c>
    </row>
    <row r="28" spans="1:44" ht="15" customHeight="1" thickBot="1" x14ac:dyDescent="0.3">
      <c r="A28" s="3" t="s">
        <v>13</v>
      </c>
      <c r="B28" s="2"/>
      <c r="C28" s="2">
        <v>242400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242400</v>
      </c>
      <c r="N28" s="14">
        <f t="shared" ref="N28:N30" si="17">L28+M28</f>
        <v>242400</v>
      </c>
      <c r="P28" s="3" t="s">
        <v>13</v>
      </c>
      <c r="Q28" s="2">
        <v>0</v>
      </c>
      <c r="R28" s="2">
        <v>101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101</v>
      </c>
      <c r="AC28" s="14">
        <f t="shared" ref="AC28:AC30" si="19">AA28+AB28</f>
        <v>101</v>
      </c>
      <c r="AE28" s="3" t="s">
        <v>13</v>
      </c>
      <c r="AF28" s="2" t="str">
        <f t="shared" ref="AF28:AF31" si="20">IFERROR(B28/Q28, "N.A.")</f>
        <v>N.A.</v>
      </c>
      <c r="AG28" s="2">
        <f t="shared" si="15"/>
        <v>2400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>
        <f t="shared" si="15"/>
        <v>2400</v>
      </c>
      <c r="AR28" s="14">
        <f t="shared" si="15"/>
        <v>2400</v>
      </c>
    </row>
    <row r="29" spans="1:44" ht="15" customHeight="1" thickBot="1" x14ac:dyDescent="0.3">
      <c r="A29" s="3" t="s">
        <v>14</v>
      </c>
      <c r="B29" s="2">
        <v>2560350</v>
      </c>
      <c r="C29" s="2">
        <v>7655800.0000000009</v>
      </c>
      <c r="D29" s="2"/>
      <c r="E29" s="2"/>
      <c r="F29" s="2"/>
      <c r="G29" s="2">
        <v>434300</v>
      </c>
      <c r="H29" s="2"/>
      <c r="I29" s="2"/>
      <c r="J29" s="2"/>
      <c r="K29" s="2"/>
      <c r="L29" s="1">
        <f t="shared" si="16"/>
        <v>2560350</v>
      </c>
      <c r="M29" s="13">
        <f t="shared" si="16"/>
        <v>8090100.0000000009</v>
      </c>
      <c r="N29" s="14">
        <f t="shared" si="17"/>
        <v>10650450</v>
      </c>
      <c r="P29" s="3" t="s">
        <v>14</v>
      </c>
      <c r="Q29" s="2">
        <v>404</v>
      </c>
      <c r="R29" s="2">
        <v>1414</v>
      </c>
      <c r="S29" s="2">
        <v>0</v>
      </c>
      <c r="T29" s="2">
        <v>0</v>
      </c>
      <c r="U29" s="2">
        <v>0</v>
      </c>
      <c r="V29" s="2">
        <v>101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404</v>
      </c>
      <c r="AB29" s="13">
        <f t="shared" si="18"/>
        <v>1515</v>
      </c>
      <c r="AC29" s="14">
        <f t="shared" si="19"/>
        <v>1919</v>
      </c>
      <c r="AE29" s="3" t="s">
        <v>14</v>
      </c>
      <c r="AF29" s="2">
        <f t="shared" si="20"/>
        <v>6337.5</v>
      </c>
      <c r="AG29" s="2">
        <f t="shared" si="15"/>
        <v>5414.2857142857147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4300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6337.5</v>
      </c>
      <c r="AQ29" s="13">
        <f t="shared" si="15"/>
        <v>5340.0000000000009</v>
      </c>
      <c r="AR29" s="14">
        <f t="shared" si="15"/>
        <v>5550</v>
      </c>
    </row>
    <row r="30" spans="1:44" ht="15" customHeight="1" thickBot="1" x14ac:dyDescent="0.3">
      <c r="A30" s="3" t="s">
        <v>15</v>
      </c>
      <c r="B30" s="2">
        <v>434300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434300</v>
      </c>
      <c r="M30" s="13">
        <f t="shared" si="16"/>
        <v>0</v>
      </c>
      <c r="N30" s="14">
        <f t="shared" si="17"/>
        <v>434300</v>
      </c>
      <c r="P30" s="3" t="s">
        <v>15</v>
      </c>
      <c r="Q30" s="2">
        <v>101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101</v>
      </c>
      <c r="AB30" s="13">
        <f t="shared" si="18"/>
        <v>0</v>
      </c>
      <c r="AC30" s="17">
        <f t="shared" si="19"/>
        <v>101</v>
      </c>
      <c r="AE30" s="3" t="s">
        <v>15</v>
      </c>
      <c r="AF30" s="2">
        <f t="shared" si="20"/>
        <v>4300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4300</v>
      </c>
      <c r="AQ30" s="13" t="str">
        <f t="shared" si="15"/>
        <v>N.A.</v>
      </c>
      <c r="AR30" s="14">
        <f t="shared" si="15"/>
        <v>4300</v>
      </c>
    </row>
    <row r="31" spans="1:44" ht="15" customHeight="1" thickBot="1" x14ac:dyDescent="0.3">
      <c r="A31" s="4" t="s">
        <v>16</v>
      </c>
      <c r="B31" s="2">
        <v>2994650</v>
      </c>
      <c r="C31" s="2">
        <v>7898200.0000000009</v>
      </c>
      <c r="D31" s="2">
        <v>521160</v>
      </c>
      <c r="E31" s="2"/>
      <c r="F31" s="2">
        <v>454500</v>
      </c>
      <c r="G31" s="2">
        <v>434300</v>
      </c>
      <c r="H31" s="2"/>
      <c r="I31" s="2"/>
      <c r="J31" s="2"/>
      <c r="K31" s="2"/>
      <c r="L31" s="1">
        <f t="shared" ref="L31" si="21">B31+D31+F31+H31+J31</f>
        <v>3970310</v>
      </c>
      <c r="M31" s="13">
        <f t="shared" ref="M31" si="22">C31+E31+G31+I31+K31</f>
        <v>8332500.0000000009</v>
      </c>
      <c r="N31" s="17">
        <f t="shared" ref="N31" si="23">L31+M31</f>
        <v>12302810</v>
      </c>
      <c r="P31" s="4" t="s">
        <v>16</v>
      </c>
      <c r="Q31" s="2">
        <v>505</v>
      </c>
      <c r="R31" s="2">
        <v>1515</v>
      </c>
      <c r="S31" s="2">
        <v>101</v>
      </c>
      <c r="T31" s="2">
        <v>0</v>
      </c>
      <c r="U31" s="2">
        <v>101</v>
      </c>
      <c r="V31" s="2">
        <v>101</v>
      </c>
      <c r="W31" s="2">
        <v>0</v>
      </c>
      <c r="X31" s="2">
        <v>0</v>
      </c>
      <c r="Y31" s="2">
        <v>0</v>
      </c>
      <c r="Z31" s="2">
        <v>0</v>
      </c>
      <c r="AA31" s="1">
        <f t="shared" ref="AA31" si="24">Q31+S31+U31+W31+Y31</f>
        <v>707</v>
      </c>
      <c r="AB31" s="13">
        <f t="shared" ref="AB31" si="25">R31+T31+V31+X31+Z31</f>
        <v>1616</v>
      </c>
      <c r="AC31" s="14">
        <f t="shared" ref="AC31" si="26">AA31+AB31</f>
        <v>2323</v>
      </c>
      <c r="AE31" s="4" t="s">
        <v>16</v>
      </c>
      <c r="AF31" s="2">
        <f t="shared" si="20"/>
        <v>5930</v>
      </c>
      <c r="AG31" s="2">
        <f t="shared" si="15"/>
        <v>5213.3333333333339</v>
      </c>
      <c r="AH31" s="2">
        <f t="shared" si="15"/>
        <v>5160</v>
      </c>
      <c r="AI31" s="2" t="str">
        <f t="shared" si="15"/>
        <v>N.A.</v>
      </c>
      <c r="AJ31" s="2">
        <f t="shared" si="15"/>
        <v>4500</v>
      </c>
      <c r="AK31" s="2">
        <f t="shared" si="15"/>
        <v>4300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5615.7142857142853</v>
      </c>
      <c r="AQ31" s="13">
        <f t="shared" ref="AQ31" si="28">IFERROR(M31/AB31, "N.A.")</f>
        <v>5156.2500000000009</v>
      </c>
      <c r="AR31" s="14">
        <f t="shared" ref="AR31" si="29">IFERROR(N31/AC31, "N.A.")</f>
        <v>5296.086956521739</v>
      </c>
    </row>
    <row r="32" spans="1:44" ht="15" customHeight="1" thickBot="1" x14ac:dyDescent="0.3">
      <c r="A32" s="5" t="s">
        <v>0</v>
      </c>
      <c r="B32" s="24">
        <f>B31+C31</f>
        <v>10892850</v>
      </c>
      <c r="C32" s="26"/>
      <c r="D32" s="24">
        <f>D31+E31</f>
        <v>521160</v>
      </c>
      <c r="E32" s="26"/>
      <c r="F32" s="24">
        <f>F31+G31</f>
        <v>888800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12302810</v>
      </c>
      <c r="M32" s="25"/>
      <c r="N32" s="18">
        <f>B32+D32+F32+H32+J32</f>
        <v>12302810</v>
      </c>
      <c r="P32" s="5" t="s">
        <v>0</v>
      </c>
      <c r="Q32" s="24">
        <f>Q31+R31</f>
        <v>2020</v>
      </c>
      <c r="R32" s="26"/>
      <c r="S32" s="24">
        <f>S31+T31</f>
        <v>101</v>
      </c>
      <c r="T32" s="26"/>
      <c r="U32" s="24">
        <f>U31+V31</f>
        <v>202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2323</v>
      </c>
      <c r="AB32" s="26"/>
      <c r="AC32" s="19">
        <f>Q32+S32+U32+W32+Y32</f>
        <v>2323</v>
      </c>
      <c r="AE32" s="5" t="s">
        <v>0</v>
      </c>
      <c r="AF32" s="27">
        <f>IFERROR(B32/Q32,"N.A.")</f>
        <v>5392.5</v>
      </c>
      <c r="AG32" s="28"/>
      <c r="AH32" s="27">
        <f>IFERROR(D32/S32,"N.A.")</f>
        <v>5160</v>
      </c>
      <c r="AI32" s="28"/>
      <c r="AJ32" s="27">
        <f>IFERROR(F32/U32,"N.A.")</f>
        <v>4400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>
        <f>IFERROR(L32/AA32,"N.A.")</f>
        <v>5296.086956521739</v>
      </c>
      <c r="AQ32" s="28"/>
      <c r="AR32" s="16">
        <f>IFERROR(N32/AC32, "N.A.")</f>
        <v>5296.086956521739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434300</v>
      </c>
      <c r="C39" s="2"/>
      <c r="D39" s="2"/>
      <c r="E39" s="2"/>
      <c r="F39" s="2"/>
      <c r="G39" s="2"/>
      <c r="H39" s="2">
        <v>747400</v>
      </c>
      <c r="I39" s="2"/>
      <c r="J39" s="2"/>
      <c r="K39" s="2"/>
      <c r="L39" s="1">
        <f>B39+D39+F39+H39+J39</f>
        <v>1181700</v>
      </c>
      <c r="M39" s="13">
        <f>C39+E39+G39+I39+K39</f>
        <v>0</v>
      </c>
      <c r="N39" s="14">
        <f>L39+M39</f>
        <v>1181700</v>
      </c>
      <c r="P39" s="3" t="s">
        <v>12</v>
      </c>
      <c r="Q39" s="2">
        <v>101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303</v>
      </c>
      <c r="X39" s="2">
        <v>0</v>
      </c>
      <c r="Y39" s="2">
        <v>0</v>
      </c>
      <c r="Z39" s="2">
        <v>0</v>
      </c>
      <c r="AA39" s="1">
        <f>Q39+S39+U39+W39+Y39</f>
        <v>404</v>
      </c>
      <c r="AB39" s="13">
        <f>R39+T39+V39+X39+Z39</f>
        <v>0</v>
      </c>
      <c r="AC39" s="14">
        <f>AA39+AB39</f>
        <v>404</v>
      </c>
      <c r="AE39" s="3" t="s">
        <v>12</v>
      </c>
      <c r="AF39" s="2">
        <f>IFERROR(B39/Q39, "N.A.")</f>
        <v>4300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2466.6666666666665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2925</v>
      </c>
      <c r="AQ39" s="13" t="str">
        <f t="shared" si="30"/>
        <v>N.A.</v>
      </c>
      <c r="AR39" s="14">
        <f t="shared" si="30"/>
        <v>2925</v>
      </c>
    </row>
    <row r="40" spans="1:44" ht="15" customHeight="1" thickBot="1" x14ac:dyDescent="0.3">
      <c r="A40" s="3" t="s">
        <v>13</v>
      </c>
      <c r="B40" s="2">
        <v>304010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304010</v>
      </c>
      <c r="M40" s="13">
        <f t="shared" si="31"/>
        <v>0</v>
      </c>
      <c r="N40" s="14">
        <f t="shared" ref="N40:N42" si="32">L40+M40</f>
        <v>304010</v>
      </c>
      <c r="P40" s="3" t="s">
        <v>13</v>
      </c>
      <c r="Q40" s="2">
        <v>101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101</v>
      </c>
      <c r="AB40" s="13">
        <f t="shared" si="33"/>
        <v>0</v>
      </c>
      <c r="AC40" s="14">
        <f t="shared" ref="AC40:AC42" si="34">AA40+AB40</f>
        <v>101</v>
      </c>
      <c r="AE40" s="3" t="s">
        <v>13</v>
      </c>
      <c r="AF40" s="2">
        <f t="shared" ref="AF40:AF43" si="35">IFERROR(B40/Q40, "N.A.")</f>
        <v>3010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3010</v>
      </c>
      <c r="AQ40" s="13" t="str">
        <f t="shared" si="30"/>
        <v>N.A.</v>
      </c>
      <c r="AR40" s="14">
        <f t="shared" si="30"/>
        <v>3010</v>
      </c>
    </row>
    <row r="41" spans="1:44" ht="15" customHeight="1" thickBot="1" x14ac:dyDescent="0.3">
      <c r="A41" s="3" t="s">
        <v>14</v>
      </c>
      <c r="B41" s="2">
        <v>1345320</v>
      </c>
      <c r="C41" s="2">
        <v>2918900</v>
      </c>
      <c r="D41" s="2"/>
      <c r="E41" s="2"/>
      <c r="F41" s="2"/>
      <c r="G41" s="2"/>
      <c r="H41" s="2"/>
      <c r="I41" s="2">
        <v>260580</v>
      </c>
      <c r="J41" s="2"/>
      <c r="K41" s="2"/>
      <c r="L41" s="1">
        <f t="shared" si="31"/>
        <v>1345320</v>
      </c>
      <c r="M41" s="13">
        <f t="shared" si="31"/>
        <v>3179480</v>
      </c>
      <c r="N41" s="14">
        <f t="shared" si="32"/>
        <v>4524800</v>
      </c>
      <c r="P41" s="3" t="s">
        <v>14</v>
      </c>
      <c r="Q41" s="2">
        <v>404</v>
      </c>
      <c r="R41" s="2">
        <v>707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101</v>
      </c>
      <c r="Y41" s="2">
        <v>0</v>
      </c>
      <c r="Z41" s="2">
        <v>0</v>
      </c>
      <c r="AA41" s="1">
        <f t="shared" si="33"/>
        <v>404</v>
      </c>
      <c r="AB41" s="13">
        <f t="shared" si="33"/>
        <v>808</v>
      </c>
      <c r="AC41" s="14">
        <f t="shared" si="34"/>
        <v>1212</v>
      </c>
      <c r="AE41" s="3" t="s">
        <v>14</v>
      </c>
      <c r="AF41" s="2">
        <f t="shared" si="35"/>
        <v>3330</v>
      </c>
      <c r="AG41" s="2">
        <f t="shared" si="30"/>
        <v>4128.5714285714284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2580</v>
      </c>
      <c r="AN41" s="2" t="str">
        <f t="shared" si="30"/>
        <v>N.A.</v>
      </c>
      <c r="AO41" s="2" t="str">
        <f t="shared" si="30"/>
        <v>N.A.</v>
      </c>
      <c r="AP41" s="15">
        <f t="shared" si="30"/>
        <v>3330</v>
      </c>
      <c r="AQ41" s="13">
        <f t="shared" si="30"/>
        <v>3935</v>
      </c>
      <c r="AR41" s="14">
        <f t="shared" si="30"/>
        <v>3733.3333333333335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2083630</v>
      </c>
      <c r="C43" s="2">
        <v>2918900</v>
      </c>
      <c r="D43" s="2"/>
      <c r="E43" s="2"/>
      <c r="F43" s="2"/>
      <c r="G43" s="2"/>
      <c r="H43" s="2">
        <v>747400</v>
      </c>
      <c r="I43" s="2">
        <v>260580</v>
      </c>
      <c r="J43" s="2"/>
      <c r="K43" s="2"/>
      <c r="L43" s="1">
        <f t="shared" ref="L43" si="36">B43+D43+F43+H43+J43</f>
        <v>2831030</v>
      </c>
      <c r="M43" s="13">
        <f t="shared" ref="M43" si="37">C43+E43+G43+I43+K43</f>
        <v>3179480</v>
      </c>
      <c r="N43" s="17">
        <f t="shared" ref="N43" si="38">L43+M43</f>
        <v>6010510</v>
      </c>
      <c r="P43" s="4" t="s">
        <v>16</v>
      </c>
      <c r="Q43" s="2">
        <v>606</v>
      </c>
      <c r="R43" s="2">
        <v>707</v>
      </c>
      <c r="S43" s="2">
        <v>0</v>
      </c>
      <c r="T43" s="2">
        <v>0</v>
      </c>
      <c r="U43" s="2">
        <v>0</v>
      </c>
      <c r="V43" s="2">
        <v>0</v>
      </c>
      <c r="W43" s="2">
        <v>303</v>
      </c>
      <c r="X43" s="2">
        <v>101</v>
      </c>
      <c r="Y43" s="2">
        <v>0</v>
      </c>
      <c r="Z43" s="2">
        <v>0</v>
      </c>
      <c r="AA43" s="1">
        <f t="shared" ref="AA43" si="39">Q43+S43+U43+W43+Y43</f>
        <v>909</v>
      </c>
      <c r="AB43" s="13">
        <f t="shared" ref="AB43" si="40">R43+T43+V43+X43+Z43</f>
        <v>808</v>
      </c>
      <c r="AC43" s="17">
        <f t="shared" ref="AC43" si="41">AA43+AB43</f>
        <v>1717</v>
      </c>
      <c r="AE43" s="4" t="s">
        <v>16</v>
      </c>
      <c r="AF43" s="2">
        <f t="shared" si="35"/>
        <v>3438.3333333333335</v>
      </c>
      <c r="AG43" s="2">
        <f t="shared" si="30"/>
        <v>4128.5714285714284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2466.6666666666665</v>
      </c>
      <c r="AM43" s="2">
        <f t="shared" si="30"/>
        <v>2580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3114.4444444444443</v>
      </c>
      <c r="AQ43" s="13">
        <f t="shared" ref="AQ43" si="43">IFERROR(M43/AB43, "N.A.")</f>
        <v>3935</v>
      </c>
      <c r="AR43" s="14">
        <f t="shared" ref="AR43" si="44">IFERROR(N43/AC43, "N.A.")</f>
        <v>3500.5882352941176</v>
      </c>
    </row>
    <row r="44" spans="1:44" ht="15" customHeight="1" thickBot="1" x14ac:dyDescent="0.3">
      <c r="A44" s="5" t="s">
        <v>0</v>
      </c>
      <c r="B44" s="24">
        <f>B43+C43</f>
        <v>5002530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1007980</v>
      </c>
      <c r="I44" s="26"/>
      <c r="J44" s="24">
        <f>J43+K43</f>
        <v>0</v>
      </c>
      <c r="K44" s="26"/>
      <c r="L44" s="24">
        <f>L43+M43</f>
        <v>6010510</v>
      </c>
      <c r="M44" s="25"/>
      <c r="N44" s="18">
        <f>B44+D44+F44+H44+J44</f>
        <v>6010510</v>
      </c>
      <c r="P44" s="5" t="s">
        <v>0</v>
      </c>
      <c r="Q44" s="24">
        <f>Q43+R43</f>
        <v>1313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404</v>
      </c>
      <c r="X44" s="26"/>
      <c r="Y44" s="24">
        <f>Y43+Z43</f>
        <v>0</v>
      </c>
      <c r="Z44" s="26"/>
      <c r="AA44" s="24">
        <f>AA43+AB43</f>
        <v>1717</v>
      </c>
      <c r="AB44" s="25"/>
      <c r="AC44" s="18">
        <f>Q44+S44+U44+W44+Y44</f>
        <v>1717</v>
      </c>
      <c r="AE44" s="5" t="s">
        <v>0</v>
      </c>
      <c r="AF44" s="27">
        <f>IFERROR(B44/Q44,"N.A.")</f>
        <v>3810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2495</v>
      </c>
      <c r="AM44" s="28"/>
      <c r="AN44" s="27" t="str">
        <f>IFERROR(J44/Y44,"N.A.")</f>
        <v>N.A.</v>
      </c>
      <c r="AO44" s="28"/>
      <c r="AP44" s="27">
        <f>IFERROR(L44/AA44,"N.A.")</f>
        <v>3500.5882352941176</v>
      </c>
      <c r="AQ44" s="28"/>
      <c r="AR44" s="16">
        <f>IFERROR(N44/AC44, "N.A.")</f>
        <v>3500.5882352941176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3946fdfc-da00-409a-95df-cd9f19cc2a9a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2015 T2</dc:title>
  <dc:subject>Matriz Hussmanns Quintana Roo, 2015-T2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2025-12-16T14:38:28Z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